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83BB65E8-CE6D-49D6-B16E-1A94669EA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  <sheet name="2024" sheetId="4" r:id="rId2"/>
    <sheet name="2025-1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G18" i="6" s="1"/>
  <c r="D19" i="6"/>
  <c r="G19" i="6" s="1"/>
  <c r="D20" i="6"/>
  <c r="D21" i="6"/>
  <c r="D22" i="6"/>
  <c r="G22" i="6" s="1"/>
  <c r="D23" i="6"/>
  <c r="D17" i="6"/>
  <c r="G17" i="6" s="1"/>
  <c r="E7" i="6"/>
  <c r="E8" i="6"/>
  <c r="E9" i="6"/>
  <c r="E10" i="6"/>
  <c r="E11" i="6"/>
  <c r="F10" i="6" s="1"/>
  <c r="E6" i="6"/>
  <c r="I10" i="6"/>
  <c r="H10" i="6"/>
  <c r="J24" i="6"/>
  <c r="I24" i="6"/>
  <c r="F24" i="6"/>
  <c r="H19" i="6" s="1"/>
  <c r="C24" i="6"/>
  <c r="B24" i="6"/>
  <c r="G23" i="6"/>
  <c r="G21" i="6"/>
  <c r="G20" i="6"/>
  <c r="K12" i="6"/>
  <c r="J12" i="6"/>
  <c r="G12" i="6"/>
  <c r="I12" i="6" s="1"/>
  <c r="C12" i="6"/>
  <c r="B12" i="6"/>
  <c r="H11" i="6"/>
  <c r="I9" i="6"/>
  <c r="H9" i="6"/>
  <c r="H8" i="6"/>
  <c r="I7" i="6"/>
  <c r="H7" i="6"/>
  <c r="J23" i="4"/>
  <c r="I23" i="4"/>
  <c r="F23" i="4"/>
  <c r="H19" i="4" s="1"/>
  <c r="D23" i="4"/>
  <c r="E18" i="4" s="1"/>
  <c r="B23" i="4"/>
  <c r="G22" i="4"/>
  <c r="G21" i="4"/>
  <c r="G20" i="4"/>
  <c r="E20" i="4"/>
  <c r="G19" i="4"/>
  <c r="G18" i="4"/>
  <c r="G17" i="4"/>
  <c r="E17" i="4"/>
  <c r="G16" i="4"/>
  <c r="K11" i="4"/>
  <c r="J11" i="4"/>
  <c r="G11" i="4"/>
  <c r="I8" i="4" s="1"/>
  <c r="E11" i="4"/>
  <c r="F9" i="4" s="1"/>
  <c r="C11" i="4"/>
  <c r="B11" i="4"/>
  <c r="H10" i="4"/>
  <c r="H9" i="4"/>
  <c r="H8" i="4"/>
  <c r="H7" i="4"/>
  <c r="H6" i="4"/>
  <c r="J23" i="1"/>
  <c r="I23" i="1"/>
  <c r="F23" i="1"/>
  <c r="D23" i="1"/>
  <c r="C23" i="1"/>
  <c r="B23" i="1"/>
  <c r="K11" i="1"/>
  <c r="J11" i="1"/>
  <c r="G11" i="1"/>
  <c r="E11" i="1"/>
  <c r="C11" i="1"/>
  <c r="B11" i="1"/>
  <c r="I8" i="6" l="1"/>
  <c r="I11" i="6"/>
  <c r="D24" i="6"/>
  <c r="E24" i="6" s="1"/>
  <c r="E12" i="6"/>
  <c r="F8" i="6" s="1"/>
  <c r="F12" i="6"/>
  <c r="F7" i="6"/>
  <c r="F11" i="6"/>
  <c r="H6" i="6"/>
  <c r="I6" i="6"/>
  <c r="H20" i="6"/>
  <c r="H18" i="6"/>
  <c r="H21" i="6"/>
  <c r="H22" i="6"/>
  <c r="H23" i="6"/>
  <c r="H17" i="6"/>
  <c r="H24" i="6"/>
  <c r="I10" i="4"/>
  <c r="I9" i="4"/>
  <c r="F10" i="4"/>
  <c r="H23" i="4"/>
  <c r="H18" i="4"/>
  <c r="C23" i="4"/>
  <c r="E19" i="4"/>
  <c r="E21" i="4"/>
  <c r="G23" i="4"/>
  <c r="I6" i="4"/>
  <c r="F11" i="4"/>
  <c r="H20" i="4"/>
  <c r="F6" i="4"/>
  <c r="I11" i="4"/>
  <c r="H21" i="4"/>
  <c r="E22" i="4"/>
  <c r="F7" i="4"/>
  <c r="E16" i="4"/>
  <c r="H22" i="4"/>
  <c r="I7" i="4"/>
  <c r="F8" i="4"/>
  <c r="H16" i="4"/>
  <c r="H11" i="4"/>
  <c r="E23" i="4"/>
  <c r="H17" i="4"/>
  <c r="G23" i="1"/>
  <c r="G24" i="6" l="1"/>
  <c r="E23" i="6"/>
  <c r="E19" i="6"/>
  <c r="E18" i="6"/>
  <c r="E21" i="6"/>
  <c r="E20" i="6"/>
  <c r="E17" i="6"/>
  <c r="E22" i="6"/>
  <c r="H12" i="6"/>
  <c r="F6" i="6"/>
  <c r="F9" i="6"/>
  <c r="H23" i="1"/>
  <c r="H22" i="1"/>
  <c r="H21" i="1"/>
  <c r="H20" i="1"/>
  <c r="H19" i="1"/>
  <c r="H18" i="1"/>
  <c r="H17" i="1"/>
  <c r="H16" i="1"/>
  <c r="G17" i="1"/>
  <c r="G18" i="1"/>
  <c r="G19" i="1"/>
  <c r="G20" i="1"/>
  <c r="G21" i="1"/>
  <c r="G22" i="1"/>
  <c r="G16" i="1"/>
  <c r="E23" i="1"/>
  <c r="E22" i="1"/>
  <c r="E21" i="1"/>
  <c r="E20" i="1"/>
  <c r="E19" i="1"/>
  <c r="E18" i="1"/>
  <c r="E17" i="1"/>
  <c r="E16" i="1"/>
  <c r="I11" i="1"/>
  <c r="I10" i="1"/>
  <c r="I9" i="1"/>
  <c r="I8" i="1"/>
  <c r="I7" i="1"/>
  <c r="I6" i="1"/>
  <c r="H7" i="1"/>
  <c r="H8" i="1"/>
  <c r="H9" i="1"/>
  <c r="H10" i="1"/>
  <c r="H11" i="1"/>
  <c r="H6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<sst xmlns="http://schemas.openxmlformats.org/spreadsheetml/2006/main" count="115" uniqueCount="36">
  <si>
    <t>Económica - Capítulo</t>
  </si>
  <si>
    <t>Previsiones Iniciales</t>
  </si>
  <si>
    <t>Modif Previs Aumento</t>
  </si>
  <si>
    <t>Modif Previs Disminución</t>
  </si>
  <si>
    <t>Previsiones Definitivas</t>
  </si>
  <si>
    <t>Derechos Recon Netos</t>
  </si>
  <si>
    <t>Recaudación Neta</t>
  </si>
  <si>
    <t>Pend Cobro</t>
  </si>
  <si>
    <t>3 - TASAS, PRECIOS PÚBLICOS Y OTROS INGRESOS</t>
  </si>
  <si>
    <t>4 - TRANSFERENCIAS CORRIENTES</t>
  </si>
  <si>
    <t>5 - INGRESOS PATRIMONIALES</t>
  </si>
  <si>
    <t>7 - TRANSFERENCIAS DE CAPITAL</t>
  </si>
  <si>
    <t>8 - ACTIVOS FINANCIEROS</t>
  </si>
  <si>
    <t>Suma Total</t>
  </si>
  <si>
    <t>% capítulo sobre total presupuesto</t>
  </si>
  <si>
    <t xml:space="preserve">% derechos sobre presupuesto capitulo </t>
  </si>
  <si>
    <t xml:space="preserve">% derechos capítulo sobre total </t>
  </si>
  <si>
    <t>Ejecución del Presupuesto de Ingresos y Gastos - 2023</t>
  </si>
  <si>
    <t>Presupuestos de Ingresos</t>
  </si>
  <si>
    <t>Presupuestos de Gastos</t>
  </si>
  <si>
    <t xml:space="preserve"> Total</t>
  </si>
  <si>
    <t>Crédito Inicial</t>
  </si>
  <si>
    <t>Crédito Total</t>
  </si>
  <si>
    <t>Modificaciones de crédito</t>
  </si>
  <si>
    <t>Obligaciones reconocidas</t>
  </si>
  <si>
    <t>Pagos Netos</t>
  </si>
  <si>
    <t>Pendiente de Pago</t>
  </si>
  <si>
    <t>1 - GASTOS DE PERSONAL</t>
  </si>
  <si>
    <t>2 - GASTOS CORRIENTES</t>
  </si>
  <si>
    <t>3 - GASTOS FINANCIEROS</t>
  </si>
  <si>
    <t>6 - INVERSIONES REALES</t>
  </si>
  <si>
    <t>9 - PASIVOS FINANCIEROS</t>
  </si>
  <si>
    <t>%obligac sobre crédito capit</t>
  </si>
  <si>
    <t>% oblig capítulo sobre total</t>
  </si>
  <si>
    <t>Ejecución del Presupuesto de Ingresos y Gastos - 2024</t>
  </si>
  <si>
    <t>Ejecución del Presupuesto de Ingresos y Gastos - 2025 -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</si>
</sst>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6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A70"/>
        <bgColor rgb="FF000000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5" fillId="2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0" fontId="5" fillId="3" borderId="2" xfId="1" applyNumberFormat="1" applyFont="1" applyFill="1" applyBorder="1" applyAlignment="1">
      <alignment horizontal="right" vertical="top" wrapText="1"/>
    </xf>
    <xf numFmtId="10" fontId="5" fillId="3" borderId="2" xfId="0" applyNumberFormat="1" applyFont="1" applyFill="1" applyBorder="1" applyAlignment="1">
      <alignment horizontal="right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/>
    </xf>
    <xf numFmtId="4" fontId="5" fillId="3" borderId="2" xfId="0" applyNumberFormat="1" applyFont="1" applyFill="1" applyBorder="1" applyAlignment="1">
      <alignment horizontal="right" vertical="top"/>
    </xf>
    <xf numFmtId="10" fontId="5" fillId="3" borderId="2" xfId="1" applyNumberFormat="1" applyFont="1" applyFill="1" applyBorder="1" applyAlignment="1">
      <alignment horizontal="right" vertical="top"/>
    </xf>
    <xf numFmtId="10" fontId="5" fillId="3" borderId="2" xfId="0" applyNumberFormat="1" applyFont="1" applyFill="1" applyBorder="1" applyAlignment="1">
      <alignment horizontal="right" vertical="top"/>
    </xf>
    <xf numFmtId="4" fontId="5" fillId="3" borderId="3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7" fillId="5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right" vertical="top"/>
    </xf>
    <xf numFmtId="10" fontId="5" fillId="3" borderId="1" xfId="1" applyNumberFormat="1" applyFont="1" applyFill="1" applyBorder="1" applyAlignment="1">
      <alignment horizontal="right" vertical="top"/>
    </xf>
    <xf numFmtId="10" fontId="5" fillId="3" borderId="1" xfId="0" applyNumberFormat="1" applyFont="1" applyFill="1" applyBorder="1" applyAlignment="1">
      <alignment horizontal="right" vertical="top"/>
    </xf>
    <xf numFmtId="4" fontId="5" fillId="3" borderId="5" xfId="0" applyNumberFormat="1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right" vertical="top" wrapText="1"/>
    </xf>
    <xf numFmtId="10" fontId="4" fillId="4" borderId="7" xfId="1" applyNumberFormat="1" applyFont="1" applyFill="1" applyBorder="1" applyAlignment="1">
      <alignment horizontal="right" vertical="top" wrapText="1"/>
    </xf>
    <xf numFmtId="10" fontId="5" fillId="4" borderId="7" xfId="1" applyNumberFormat="1" applyFont="1" applyFill="1" applyBorder="1" applyAlignment="1">
      <alignment horizontal="right" vertical="top" wrapText="1"/>
    </xf>
    <xf numFmtId="10" fontId="4" fillId="4" borderId="7" xfId="0" applyNumberFormat="1" applyFont="1" applyFill="1" applyBorder="1" applyAlignment="1">
      <alignment horizontal="right" vertical="top" wrapText="1"/>
    </xf>
    <xf numFmtId="4" fontId="4" fillId="4" borderId="8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10" fontId="5" fillId="3" borderId="1" xfId="1" applyNumberFormat="1" applyFont="1" applyFill="1" applyBorder="1" applyAlignment="1">
      <alignment horizontal="right" vertical="top" wrapText="1"/>
    </xf>
    <xf numFmtId="10" fontId="5" fillId="3" borderId="1" xfId="0" applyNumberFormat="1" applyFont="1" applyFill="1" applyBorder="1" applyAlignment="1">
      <alignment horizontal="right" vertical="top" wrapText="1"/>
    </xf>
    <xf numFmtId="4" fontId="5" fillId="3" borderId="5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workbookViewId="0">
      <selection activeCell="A2" sqref="A2:K2"/>
    </sheetView>
  </sheetViews>
  <sheetFormatPr baseColWidth="10" defaultColWidth="9.140625" defaultRowHeight="15" x14ac:dyDescent="0.25"/>
  <cols>
    <col min="1" max="1" width="42.42578125" customWidth="1"/>
    <col min="2" max="2" width="19.7109375" customWidth="1"/>
    <col min="3" max="3" width="15.140625" customWidth="1"/>
    <col min="4" max="4" width="13.85546875" customWidth="1"/>
    <col min="5" max="5" width="18" customWidth="1"/>
    <col min="6" max="6" width="13.5703125" customWidth="1"/>
    <col min="7" max="7" width="16.7109375" customWidth="1"/>
    <col min="8" max="9" width="18.85546875" customWidth="1"/>
    <col min="10" max="10" width="13.5703125" bestFit="1" customWidth="1"/>
    <col min="11" max="11" width="11.85546875" customWidth="1"/>
    <col min="12" max="12" width="10.140625" customWidth="1"/>
    <col min="13" max="13" width="5.42578125" customWidth="1"/>
  </cols>
  <sheetData>
    <row r="1" spans="1:1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x14ac:dyDescent="0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6" customFormat="1" ht="15.75" customHeight="1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38.25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15</v>
      </c>
      <c r="I5" s="13" t="s">
        <v>16</v>
      </c>
      <c r="J5" s="13" t="s">
        <v>6</v>
      </c>
      <c r="K5" s="14" t="s">
        <v>7</v>
      </c>
    </row>
    <row r="6" spans="1:11" x14ac:dyDescent="0.25">
      <c r="A6" s="6" t="s">
        <v>8</v>
      </c>
      <c r="B6" s="7">
        <v>19091500</v>
      </c>
      <c r="C6" s="7">
        <v>0</v>
      </c>
      <c r="D6" s="7">
        <v>0</v>
      </c>
      <c r="E6" s="7">
        <v>19091500</v>
      </c>
      <c r="F6" s="8">
        <f>E6/E11</f>
        <v>0.12966697522930931</v>
      </c>
      <c r="G6" s="7">
        <v>21102310.600000001</v>
      </c>
      <c r="H6" s="8">
        <f>G6/E6</f>
        <v>1.1053249142288453</v>
      </c>
      <c r="I6" s="9">
        <f>G6/G11</f>
        <v>0.18321796622546499</v>
      </c>
      <c r="J6" s="7">
        <v>17355288.379999999</v>
      </c>
      <c r="K6" s="10">
        <v>497335.57</v>
      </c>
    </row>
    <row r="7" spans="1:11" x14ac:dyDescent="0.25">
      <c r="A7" s="6" t="s">
        <v>9</v>
      </c>
      <c r="B7" s="7">
        <v>75745730</v>
      </c>
      <c r="C7" s="7">
        <v>1491307.39</v>
      </c>
      <c r="D7" s="7">
        <v>0</v>
      </c>
      <c r="E7" s="7">
        <v>77237037.390000001</v>
      </c>
      <c r="F7" s="8">
        <f>E7/E11</f>
        <v>0.52458387313906019</v>
      </c>
      <c r="G7" s="7">
        <v>76305112.25</v>
      </c>
      <c r="H7" s="8">
        <f t="shared" ref="H7:H11" si="0">G7/E7</f>
        <v>0.98793421949505456</v>
      </c>
      <c r="I7" s="9">
        <f>G7/G11</f>
        <v>0.66250884768281315</v>
      </c>
      <c r="J7" s="7">
        <v>76058902.989999995</v>
      </c>
      <c r="K7" s="10">
        <v>32326.49</v>
      </c>
    </row>
    <row r="8" spans="1:11" x14ac:dyDescent="0.25">
      <c r="A8" s="6" t="s">
        <v>10</v>
      </c>
      <c r="B8" s="7">
        <v>305000</v>
      </c>
      <c r="C8" s="7">
        <v>0</v>
      </c>
      <c r="D8" s="7">
        <v>0</v>
      </c>
      <c r="E8" s="7">
        <v>305000</v>
      </c>
      <c r="F8" s="8">
        <f>E8/E11</f>
        <v>2.0715201762532718E-3</v>
      </c>
      <c r="G8" s="7">
        <v>756377.28</v>
      </c>
      <c r="H8" s="8">
        <f t="shared" si="0"/>
        <v>2.4799255081967213</v>
      </c>
      <c r="I8" s="9">
        <f>G8/G11</f>
        <v>6.5671437392618541E-3</v>
      </c>
      <c r="J8" s="7">
        <v>647036.62</v>
      </c>
      <c r="K8" s="10">
        <v>84715.67</v>
      </c>
    </row>
    <row r="9" spans="1:11" x14ac:dyDescent="0.25">
      <c r="A9" s="6" t="s">
        <v>11</v>
      </c>
      <c r="B9" s="7">
        <v>11692475</v>
      </c>
      <c r="C9" s="7">
        <v>0</v>
      </c>
      <c r="D9" s="7">
        <v>0</v>
      </c>
      <c r="E9" s="7">
        <v>11692475</v>
      </c>
      <c r="F9" s="8">
        <f>E9/E11</f>
        <v>7.9413763517498279E-2</v>
      </c>
      <c r="G9" s="7">
        <v>16952581.329999998</v>
      </c>
      <c r="H9" s="8">
        <f t="shared" si="0"/>
        <v>1.4498710777658279</v>
      </c>
      <c r="I9" s="9">
        <f>G9/G11</f>
        <v>0.14718850141246559</v>
      </c>
      <c r="J9" s="7">
        <v>16519841.42</v>
      </c>
      <c r="K9" s="10">
        <v>0</v>
      </c>
    </row>
    <row r="10" spans="1:11" ht="15.75" thickBot="1" x14ac:dyDescent="0.3">
      <c r="A10" s="19" t="s">
        <v>12</v>
      </c>
      <c r="B10" s="20">
        <v>21517987</v>
      </c>
      <c r="C10" s="20">
        <v>17390868.75</v>
      </c>
      <c r="D10" s="20">
        <v>0</v>
      </c>
      <c r="E10" s="20">
        <v>38908855.75</v>
      </c>
      <c r="F10" s="21">
        <f>E10/E11</f>
        <v>0.26426386793787909</v>
      </c>
      <c r="G10" s="20">
        <v>59608.29</v>
      </c>
      <c r="H10" s="21">
        <f t="shared" si="0"/>
        <v>1.531998020784767E-3</v>
      </c>
      <c r="I10" s="22">
        <f>G10/G11</f>
        <v>5.175409399943967E-4</v>
      </c>
      <c r="J10" s="20">
        <v>59608.29</v>
      </c>
      <c r="K10" s="23">
        <v>0</v>
      </c>
    </row>
    <row r="11" spans="1:11" ht="15.75" thickBot="1" x14ac:dyDescent="0.3">
      <c r="A11" s="24" t="s">
        <v>20</v>
      </c>
      <c r="B11" s="25">
        <f>SUM(B6:B10)</f>
        <v>128352692</v>
      </c>
      <c r="C11" s="25">
        <f>SUM(C6:C10)</f>
        <v>18882176.140000001</v>
      </c>
      <c r="D11" s="25">
        <v>0</v>
      </c>
      <c r="E11" s="25">
        <f>SUM(E6:E10)</f>
        <v>147234868.13999999</v>
      </c>
      <c r="F11" s="26">
        <f>E11/E11</f>
        <v>1</v>
      </c>
      <c r="G11" s="25">
        <f>SUM(G6:G10)</f>
        <v>115175989.75</v>
      </c>
      <c r="H11" s="27">
        <f t="shared" si="0"/>
        <v>0.78226028389201652</v>
      </c>
      <c r="I11" s="28">
        <f>G11/G11</f>
        <v>1</v>
      </c>
      <c r="J11" s="25">
        <f>SUM(J6:J10)</f>
        <v>110640677.7</v>
      </c>
      <c r="K11" s="29">
        <f>SUM(K6:K10)</f>
        <v>614377.7300000001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ht="15.75" customHeight="1" x14ac:dyDescent="0.25">
      <c r="A14" s="18" t="s">
        <v>19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1" ht="25.5" x14ac:dyDescent="0.25">
      <c r="A15" s="12" t="s">
        <v>0</v>
      </c>
      <c r="B15" s="13" t="s">
        <v>21</v>
      </c>
      <c r="C15" s="13" t="s">
        <v>23</v>
      </c>
      <c r="D15" s="13" t="s">
        <v>22</v>
      </c>
      <c r="E15" s="13" t="s">
        <v>14</v>
      </c>
      <c r="F15" s="13" t="s">
        <v>24</v>
      </c>
      <c r="G15" s="13" t="s">
        <v>32</v>
      </c>
      <c r="H15" s="13" t="s">
        <v>33</v>
      </c>
      <c r="I15" s="13" t="s">
        <v>25</v>
      </c>
      <c r="J15" s="13" t="s">
        <v>26</v>
      </c>
    </row>
    <row r="16" spans="1:11" x14ac:dyDescent="0.25">
      <c r="A16" s="1" t="s">
        <v>27</v>
      </c>
      <c r="B16" s="2">
        <v>71795743</v>
      </c>
      <c r="C16" s="2">
        <v>2159892</v>
      </c>
      <c r="D16" s="2">
        <v>73955635</v>
      </c>
      <c r="E16" s="3">
        <f>D16/D23</f>
        <v>0.50229701655777914</v>
      </c>
      <c r="F16" s="2">
        <v>71643472.269999996</v>
      </c>
      <c r="G16" s="4">
        <f>F16/D16</f>
        <v>0.96873581397820463</v>
      </c>
      <c r="H16" s="3">
        <f>F16/F23</f>
        <v>0.60795095427844026</v>
      </c>
      <c r="I16" s="2">
        <v>70792022.560000002</v>
      </c>
      <c r="J16" s="5">
        <v>851449.71</v>
      </c>
    </row>
    <row r="17" spans="1:10" x14ac:dyDescent="0.25">
      <c r="A17" s="1" t="s">
        <v>28</v>
      </c>
      <c r="B17" s="2">
        <v>22262065</v>
      </c>
      <c r="C17" s="2">
        <v>1168631.72</v>
      </c>
      <c r="D17" s="2">
        <v>23430696.719999999</v>
      </c>
      <c r="E17" s="3">
        <f>D17/D23</f>
        <v>0.1591382327841028</v>
      </c>
      <c r="F17" s="2">
        <v>17876641.25</v>
      </c>
      <c r="G17" s="4">
        <f t="shared" ref="G17:G22" si="1">F17/D17</f>
        <v>0.76295815970085246</v>
      </c>
      <c r="H17" s="3">
        <f>F17/F23</f>
        <v>0.15169729722580391</v>
      </c>
      <c r="I17" s="2">
        <v>16715395</v>
      </c>
      <c r="J17" s="5">
        <v>1161246.25</v>
      </c>
    </row>
    <row r="18" spans="1:10" x14ac:dyDescent="0.25">
      <c r="A18" s="1" t="s">
        <v>29</v>
      </c>
      <c r="B18" s="2">
        <v>50425</v>
      </c>
      <c r="C18" s="2">
        <v>60018.62</v>
      </c>
      <c r="D18" s="2">
        <v>110443.62</v>
      </c>
      <c r="E18" s="3">
        <f>D18/D23</f>
        <v>7.501186464539323E-4</v>
      </c>
      <c r="F18" s="2">
        <v>102701.57</v>
      </c>
      <c r="G18" s="4">
        <f t="shared" si="1"/>
        <v>0.92990043245594456</v>
      </c>
      <c r="H18" s="3">
        <f>F18/F23</f>
        <v>8.715032299396122E-4</v>
      </c>
      <c r="I18" s="2">
        <v>102701.57</v>
      </c>
      <c r="J18" s="5">
        <v>0</v>
      </c>
    </row>
    <row r="19" spans="1:10" x14ac:dyDescent="0.25">
      <c r="A19" s="1" t="s">
        <v>9</v>
      </c>
      <c r="B19" s="2">
        <v>4351724</v>
      </c>
      <c r="C19" s="2">
        <v>387082</v>
      </c>
      <c r="D19" s="2">
        <v>4738806</v>
      </c>
      <c r="E19" s="3">
        <f>D19/D23</f>
        <v>3.2185351607705123E-2</v>
      </c>
      <c r="F19" s="2">
        <v>4326080.4000000004</v>
      </c>
      <c r="G19" s="4">
        <f t="shared" si="1"/>
        <v>0.91290514952500701</v>
      </c>
      <c r="H19" s="3">
        <f>F19/F23</f>
        <v>3.6710179226845795E-2</v>
      </c>
      <c r="I19" s="2">
        <v>3821994.02</v>
      </c>
      <c r="J19" s="5">
        <v>504086.38</v>
      </c>
    </row>
    <row r="20" spans="1:10" x14ac:dyDescent="0.25">
      <c r="A20" s="1" t="s">
        <v>30</v>
      </c>
      <c r="B20" s="2">
        <v>29641532</v>
      </c>
      <c r="C20" s="2">
        <v>15102372.35</v>
      </c>
      <c r="D20" s="2">
        <v>44743904.350000001</v>
      </c>
      <c r="E20" s="3">
        <f>D20/D23</f>
        <v>0.30389475614875916</v>
      </c>
      <c r="F20" s="2">
        <v>23670654.18</v>
      </c>
      <c r="G20" s="4">
        <f t="shared" si="1"/>
        <v>0.52902522754476611</v>
      </c>
      <c r="H20" s="3">
        <f>F20/F23</f>
        <v>0.20086403326310961</v>
      </c>
      <c r="I20" s="2">
        <v>21451166.489999998</v>
      </c>
      <c r="J20" s="5">
        <v>2219487.69</v>
      </c>
    </row>
    <row r="21" spans="1:10" x14ac:dyDescent="0.25">
      <c r="A21" s="1" t="s">
        <v>12</v>
      </c>
      <c r="B21" s="2">
        <v>85000</v>
      </c>
      <c r="C21" s="2">
        <v>0</v>
      </c>
      <c r="D21" s="2">
        <v>85000</v>
      </c>
      <c r="E21" s="3">
        <f>D21/D23</f>
        <v>5.7730890157878061E-4</v>
      </c>
      <c r="F21" s="2">
        <v>76550</v>
      </c>
      <c r="G21" s="4">
        <f t="shared" si="1"/>
        <v>0.90058823529411769</v>
      </c>
      <c r="H21" s="3">
        <f>F21/F23</f>
        <v>6.4958668355193897E-4</v>
      </c>
      <c r="I21" s="2">
        <v>76550</v>
      </c>
      <c r="J21" s="5">
        <v>0</v>
      </c>
    </row>
    <row r="22" spans="1:10" ht="15.75" thickBot="1" x14ac:dyDescent="0.3">
      <c r="A22" s="30" t="s">
        <v>31</v>
      </c>
      <c r="B22" s="31">
        <v>166203</v>
      </c>
      <c r="C22" s="31">
        <v>4179.45</v>
      </c>
      <c r="D22" s="31">
        <v>170382.45</v>
      </c>
      <c r="E22" s="32">
        <f>D22/D23</f>
        <v>1.1572153536211945E-3</v>
      </c>
      <c r="F22" s="31">
        <v>148064.84</v>
      </c>
      <c r="G22" s="33">
        <f t="shared" si="1"/>
        <v>0.86901461975690564</v>
      </c>
      <c r="H22" s="32">
        <f>F22/F23</f>
        <v>1.2564460923089283E-3</v>
      </c>
      <c r="I22" s="31">
        <v>148064.84</v>
      </c>
      <c r="J22" s="34">
        <v>0</v>
      </c>
    </row>
    <row r="23" spans="1:10" ht="15.75" thickBot="1" x14ac:dyDescent="0.3">
      <c r="A23" s="24" t="s">
        <v>13</v>
      </c>
      <c r="B23" s="25">
        <f>SUM(B16:B22)</f>
        <v>128352692</v>
      </c>
      <c r="C23" s="25">
        <f>SUM(C16:C22)</f>
        <v>18882176.139999997</v>
      </c>
      <c r="D23" s="25">
        <f>SUM(D16:D22)</f>
        <v>147234868.13999999</v>
      </c>
      <c r="E23" s="26">
        <f>D23/D23</f>
        <v>1</v>
      </c>
      <c r="F23" s="25">
        <f>SUM(F16:F22)</f>
        <v>117844164.50999999</v>
      </c>
      <c r="G23" s="28">
        <f>F23/D23</f>
        <v>0.80038217847926141</v>
      </c>
      <c r="H23" s="28">
        <f>F23/F23</f>
        <v>1</v>
      </c>
      <c r="I23" s="25">
        <f>SUM(I16:I22)</f>
        <v>113107894.47999999</v>
      </c>
      <c r="J23" s="29">
        <f>SUM(J16:J22)</f>
        <v>4736270.0299999993</v>
      </c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3">
    <mergeCell ref="A1:K1"/>
    <mergeCell ref="A4:K4"/>
    <mergeCell ref="A2:K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107B-6F76-4E81-A08D-55EBB8C44F97}">
  <dimension ref="A1:K24"/>
  <sheetViews>
    <sheetView showGridLines="0" workbookViewId="0">
      <selection activeCell="A2" sqref="A2:K2"/>
    </sheetView>
  </sheetViews>
  <sheetFormatPr baseColWidth="10" defaultColWidth="9.140625" defaultRowHeight="15" x14ac:dyDescent="0.25"/>
  <cols>
    <col min="1" max="1" width="42.42578125" customWidth="1"/>
    <col min="2" max="2" width="19.7109375" customWidth="1"/>
    <col min="3" max="3" width="15.140625" customWidth="1"/>
    <col min="4" max="4" width="13.85546875" customWidth="1"/>
    <col min="5" max="5" width="18" customWidth="1"/>
    <col min="6" max="6" width="13.5703125" customWidth="1"/>
    <col min="7" max="7" width="16.7109375" customWidth="1"/>
    <col min="8" max="9" width="18.85546875" customWidth="1"/>
    <col min="10" max="10" width="13.5703125" bestFit="1" customWidth="1"/>
    <col min="11" max="11" width="11.85546875" customWidth="1"/>
    <col min="12" max="12" width="10.140625" customWidth="1"/>
    <col min="13" max="13" width="5.42578125" customWidth="1"/>
  </cols>
  <sheetData>
    <row r="1" spans="1:1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6" customFormat="1" ht="15.75" customHeight="1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38.25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15</v>
      </c>
      <c r="I5" s="13" t="s">
        <v>16</v>
      </c>
      <c r="J5" s="13" t="s">
        <v>6</v>
      </c>
      <c r="K5" s="14" t="s">
        <v>7</v>
      </c>
    </row>
    <row r="6" spans="1:11" x14ac:dyDescent="0.25">
      <c r="A6" s="6" t="s">
        <v>8</v>
      </c>
      <c r="B6" s="7">
        <v>17639000</v>
      </c>
      <c r="C6" s="7">
        <v>0</v>
      </c>
      <c r="D6" s="7">
        <v>0</v>
      </c>
      <c r="E6" s="7">
        <v>17639000</v>
      </c>
      <c r="F6" s="8">
        <f>E6/E11</f>
        <v>0.11267943050650635</v>
      </c>
      <c r="G6" s="7">
        <v>17275395.379999999</v>
      </c>
      <c r="H6" s="8">
        <f>G6/E6</f>
        <v>0.97938632462157715</v>
      </c>
      <c r="I6" s="9">
        <f>G6/G11</f>
        <v>0.14533298314699197</v>
      </c>
      <c r="J6" s="7">
        <v>16752976.539999999</v>
      </c>
      <c r="K6" s="10">
        <v>522418.84</v>
      </c>
    </row>
    <row r="7" spans="1:11" x14ac:dyDescent="0.25">
      <c r="A7" s="6" t="s">
        <v>9</v>
      </c>
      <c r="B7" s="7">
        <v>79053500</v>
      </c>
      <c r="C7" s="7">
        <v>848595</v>
      </c>
      <c r="D7" s="7">
        <v>0</v>
      </c>
      <c r="E7" s="7">
        <v>79902095</v>
      </c>
      <c r="F7" s="8">
        <f>E7/E11</f>
        <v>0.51042137087571682</v>
      </c>
      <c r="G7" s="7">
        <v>83455423.900000006</v>
      </c>
      <c r="H7" s="8">
        <f t="shared" ref="H7:H11" si="0">G7/E7</f>
        <v>1.0444710354590829</v>
      </c>
      <c r="I7" s="9">
        <f>G7/G11</f>
        <v>0.70208672209178535</v>
      </c>
      <c r="J7" s="7">
        <v>83410535.579999998</v>
      </c>
      <c r="K7" s="10">
        <v>44888.32</v>
      </c>
    </row>
    <row r="8" spans="1:11" x14ac:dyDescent="0.25">
      <c r="A8" s="6" t="s">
        <v>10</v>
      </c>
      <c r="B8" s="7">
        <v>906000</v>
      </c>
      <c r="C8" s="7">
        <v>0</v>
      </c>
      <c r="D8" s="7">
        <v>0</v>
      </c>
      <c r="E8" s="7">
        <v>906000</v>
      </c>
      <c r="F8" s="8">
        <f>E8/E11</f>
        <v>5.787604968472972E-3</v>
      </c>
      <c r="G8" s="7">
        <v>1248905.28</v>
      </c>
      <c r="H8" s="8">
        <f t="shared" si="0"/>
        <v>1.3784826490066227</v>
      </c>
      <c r="I8" s="9">
        <f>G8/G11</f>
        <v>1.0506684565990484E-2</v>
      </c>
      <c r="J8" s="7">
        <v>1197730.1499999999</v>
      </c>
      <c r="K8" s="10">
        <v>51175.13</v>
      </c>
    </row>
    <row r="9" spans="1:11" x14ac:dyDescent="0.25">
      <c r="A9" s="6" t="s">
        <v>11</v>
      </c>
      <c r="B9" s="7">
        <v>12356000</v>
      </c>
      <c r="C9" s="7">
        <v>0</v>
      </c>
      <c r="D9" s="7">
        <v>0</v>
      </c>
      <c r="E9" s="7">
        <v>12356000</v>
      </c>
      <c r="F9" s="8">
        <f>E9/E11</f>
        <v>7.893117769365568E-2</v>
      </c>
      <c r="G9" s="7">
        <v>12800444.59</v>
      </c>
      <c r="H9" s="8">
        <f t="shared" si="0"/>
        <v>1.0359699409193914</v>
      </c>
      <c r="I9" s="9">
        <f>G9/G11</f>
        <v>0.10768649613809735</v>
      </c>
      <c r="J9" s="7">
        <v>12800444.59</v>
      </c>
      <c r="K9" s="10">
        <v>0</v>
      </c>
    </row>
    <row r="10" spans="1:11" ht="15.75" thickBot="1" x14ac:dyDescent="0.3">
      <c r="A10" s="19" t="s">
        <v>12</v>
      </c>
      <c r="B10" s="20">
        <v>27695353</v>
      </c>
      <c r="C10" s="20">
        <v>18042989.25</v>
      </c>
      <c r="D10" s="20">
        <v>0</v>
      </c>
      <c r="E10" s="20">
        <v>45738342.25</v>
      </c>
      <c r="F10" s="21">
        <f>E10/E11</f>
        <v>0.2921804159556482</v>
      </c>
      <c r="G10" s="20">
        <v>4087516.67</v>
      </c>
      <c r="H10" s="21">
        <f t="shared" si="0"/>
        <v>8.9367398749568797E-2</v>
      </c>
      <c r="I10" s="22">
        <f>G10/G11</f>
        <v>3.4387114057134759E-2</v>
      </c>
      <c r="J10" s="20">
        <v>4087516.67</v>
      </c>
      <c r="K10" s="23">
        <v>0</v>
      </c>
    </row>
    <row r="11" spans="1:11" ht="15.75" thickBot="1" x14ac:dyDescent="0.3">
      <c r="A11" s="24" t="s">
        <v>20</v>
      </c>
      <c r="B11" s="25">
        <f>SUM(B6:B10)</f>
        <v>137649853</v>
      </c>
      <c r="C11" s="25">
        <f>SUM(C6:C10)</f>
        <v>18891584.25</v>
      </c>
      <c r="D11" s="25">
        <v>0</v>
      </c>
      <c r="E11" s="25">
        <f>SUM(E6:E10)</f>
        <v>156541437.25</v>
      </c>
      <c r="F11" s="26">
        <f>E11/E11</f>
        <v>1</v>
      </c>
      <c r="G11" s="25">
        <f>SUM(G6:G10)</f>
        <v>118867685.82000001</v>
      </c>
      <c r="H11" s="27">
        <f t="shared" si="0"/>
        <v>0.75933687532308647</v>
      </c>
      <c r="I11" s="28">
        <f>G11/G11</f>
        <v>1</v>
      </c>
      <c r="J11" s="25">
        <f>SUM(J6:J10)</f>
        <v>118249203.53000002</v>
      </c>
      <c r="K11" s="29">
        <f>SUM(K6:K10)</f>
        <v>618482.29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ht="15.75" customHeight="1" x14ac:dyDescent="0.25">
      <c r="A14" s="18" t="s">
        <v>19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1" ht="25.5" x14ac:dyDescent="0.25">
      <c r="A15" s="12" t="s">
        <v>0</v>
      </c>
      <c r="B15" s="13" t="s">
        <v>21</v>
      </c>
      <c r="C15" s="13" t="s">
        <v>23</v>
      </c>
      <c r="D15" s="13" t="s">
        <v>22</v>
      </c>
      <c r="E15" s="13" t="s">
        <v>14</v>
      </c>
      <c r="F15" s="13" t="s">
        <v>24</v>
      </c>
      <c r="G15" s="13" t="s">
        <v>32</v>
      </c>
      <c r="H15" s="13" t="s">
        <v>33</v>
      </c>
      <c r="I15" s="13" t="s">
        <v>25</v>
      </c>
      <c r="J15" s="13" t="s">
        <v>26</v>
      </c>
    </row>
    <row r="16" spans="1:11" x14ac:dyDescent="0.25">
      <c r="A16" s="1" t="s">
        <v>27</v>
      </c>
      <c r="B16" s="2">
        <v>75052008</v>
      </c>
      <c r="C16" s="2">
        <v>1572432</v>
      </c>
      <c r="D16" s="2">
        <v>76624440</v>
      </c>
      <c r="E16" s="3">
        <f>D16/D23</f>
        <v>0.48948343228527502</v>
      </c>
      <c r="F16" s="2">
        <v>76465272.549999997</v>
      </c>
      <c r="G16" s="4">
        <f>F16/D16</f>
        <v>0.99792275871771452</v>
      </c>
      <c r="H16" s="3">
        <f>F16/F23</f>
        <v>0.6058231281758526</v>
      </c>
      <c r="I16" s="2">
        <v>75497656.790000007</v>
      </c>
      <c r="J16" s="5">
        <v>967615.76</v>
      </c>
    </row>
    <row r="17" spans="1:10" x14ac:dyDescent="0.25">
      <c r="A17" s="1" t="s">
        <v>28</v>
      </c>
      <c r="B17" s="2">
        <v>21088856</v>
      </c>
      <c r="C17" s="2">
        <v>448723.62000000104</v>
      </c>
      <c r="D17" s="2">
        <v>21537579.620000001</v>
      </c>
      <c r="E17" s="3">
        <f>D17/D23</f>
        <v>0.13758388831964044</v>
      </c>
      <c r="F17" s="2">
        <v>16900424.66</v>
      </c>
      <c r="G17" s="4">
        <f t="shared" ref="G17:G22" si="1">F17/D17</f>
        <v>0.78469470377748973</v>
      </c>
      <c r="H17" s="3">
        <f>F17/F23</f>
        <v>0.13389958334780722</v>
      </c>
      <c r="I17" s="2">
        <v>15201611.630000001</v>
      </c>
      <c r="J17" s="5">
        <v>1698813.03</v>
      </c>
    </row>
    <row r="18" spans="1:10" x14ac:dyDescent="0.25">
      <c r="A18" s="1" t="s">
        <v>29</v>
      </c>
      <c r="B18" s="2">
        <v>50250</v>
      </c>
      <c r="C18" s="2">
        <v>18.620000000002619</v>
      </c>
      <c r="D18" s="2">
        <v>50268.62</v>
      </c>
      <c r="E18" s="3">
        <f>D18/D23</f>
        <v>3.2112021508860908E-4</v>
      </c>
      <c r="F18" s="2">
        <v>31749.85</v>
      </c>
      <c r="G18" s="4">
        <f t="shared" si="1"/>
        <v>0.63160377189586658</v>
      </c>
      <c r="H18" s="3">
        <f>F18/F23</f>
        <v>2.5154940020041941E-4</v>
      </c>
      <c r="I18" s="2">
        <v>28630.73</v>
      </c>
      <c r="J18" s="5">
        <v>3119.12</v>
      </c>
    </row>
    <row r="19" spans="1:10" x14ac:dyDescent="0.25">
      <c r="A19" s="1" t="s">
        <v>9</v>
      </c>
      <c r="B19" s="2">
        <v>4622500</v>
      </c>
      <c r="C19" s="2">
        <v>-53000</v>
      </c>
      <c r="D19" s="2">
        <v>4569500</v>
      </c>
      <c r="E19" s="3">
        <f>D19/D23</f>
        <v>2.9190354198054356E-2</v>
      </c>
      <c r="F19" s="2">
        <v>4096020.12</v>
      </c>
      <c r="G19" s="4">
        <f t="shared" si="1"/>
        <v>0.89638256264361527</v>
      </c>
      <c r="H19" s="3">
        <f>F19/F23</f>
        <v>3.2452166054165607E-2</v>
      </c>
      <c r="I19" s="2">
        <v>3565992.91</v>
      </c>
      <c r="J19" s="5">
        <v>530027.21</v>
      </c>
    </row>
    <row r="20" spans="1:10" x14ac:dyDescent="0.25">
      <c r="A20" s="1" t="s">
        <v>30</v>
      </c>
      <c r="B20" s="2">
        <v>36578000</v>
      </c>
      <c r="C20" s="2">
        <v>16819230.560000002</v>
      </c>
      <c r="D20" s="2">
        <v>53397230.560000002</v>
      </c>
      <c r="E20" s="3">
        <f>D20/D23</f>
        <v>0.34110604513438503</v>
      </c>
      <c r="F20" s="2">
        <v>28403002.98</v>
      </c>
      <c r="G20" s="4">
        <f t="shared" si="1"/>
        <v>0.53191902804930791</v>
      </c>
      <c r="H20" s="3">
        <f>F20/F23</f>
        <v>0.22503282262781479</v>
      </c>
      <c r="I20" s="2">
        <v>27026238.109999999</v>
      </c>
      <c r="J20" s="5">
        <v>1376764.87</v>
      </c>
    </row>
    <row r="21" spans="1:10" x14ac:dyDescent="0.25">
      <c r="A21" s="1" t="s">
        <v>12</v>
      </c>
      <c r="B21" s="2">
        <v>110000</v>
      </c>
      <c r="C21" s="2">
        <v>100000</v>
      </c>
      <c r="D21" s="2">
        <v>210000</v>
      </c>
      <c r="E21" s="3">
        <f>D21/D23</f>
        <v>1.34149784037453E-3</v>
      </c>
      <c r="F21" s="2">
        <v>172700</v>
      </c>
      <c r="G21" s="4">
        <f t="shared" si="1"/>
        <v>0.82238095238095243</v>
      </c>
      <c r="H21" s="3">
        <f>F21/F23</f>
        <v>1.3682767450747778E-3</v>
      </c>
      <c r="I21" s="2">
        <v>172700</v>
      </c>
      <c r="J21" s="5">
        <v>0</v>
      </c>
    </row>
    <row r="22" spans="1:10" ht="15.75" thickBot="1" x14ac:dyDescent="0.3">
      <c r="A22" s="30" t="s">
        <v>31</v>
      </c>
      <c r="B22" s="31">
        <v>148239</v>
      </c>
      <c r="C22" s="2">
        <v>4179.4500000000116</v>
      </c>
      <c r="D22" s="31">
        <v>152418.45000000001</v>
      </c>
      <c r="E22" s="32">
        <f>D22/D23</f>
        <v>9.7366200718206335E-4</v>
      </c>
      <c r="F22" s="31">
        <v>147986.29</v>
      </c>
      <c r="G22" s="33">
        <f t="shared" si="1"/>
        <v>0.9709211056797914</v>
      </c>
      <c r="H22" s="32">
        <f>F22/F23</f>
        <v>1.1724736490844941E-3</v>
      </c>
      <c r="I22" s="31">
        <v>147986.29</v>
      </c>
      <c r="J22" s="34">
        <v>0</v>
      </c>
    </row>
    <row r="23" spans="1:10" ht="15.75" thickBot="1" x14ac:dyDescent="0.3">
      <c r="A23" s="24" t="s">
        <v>13</v>
      </c>
      <c r="B23" s="25">
        <f>SUM(B16:B22)</f>
        <v>137649853</v>
      </c>
      <c r="C23" s="25">
        <f>SUM(C16:C22)</f>
        <v>18891584.250000004</v>
      </c>
      <c r="D23" s="25">
        <f>SUM(D16:D22)</f>
        <v>156541437.25</v>
      </c>
      <c r="E23" s="26">
        <f>D23/D23</f>
        <v>1</v>
      </c>
      <c r="F23" s="25">
        <f>SUM(F16:F22)</f>
        <v>126217156.45</v>
      </c>
      <c r="G23" s="28">
        <f>F23/D23</f>
        <v>0.80628591807566274</v>
      </c>
      <c r="H23" s="28">
        <f>F23/F23</f>
        <v>1</v>
      </c>
      <c r="I23" s="25">
        <f>SUM(I16:I22)</f>
        <v>121640816.46000001</v>
      </c>
      <c r="J23" s="29">
        <f>SUM(J16:J22)</f>
        <v>4576339.99</v>
      </c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3">
    <mergeCell ref="A1:K1"/>
    <mergeCell ref="A2:K2"/>
    <mergeCell ref="A4:K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0399-88DB-4F63-ADF0-163576B65187}">
  <dimension ref="A1:K25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42.42578125" customWidth="1"/>
    <col min="2" max="2" width="19.7109375" customWidth="1"/>
    <col min="3" max="3" width="15.140625" customWidth="1"/>
    <col min="4" max="4" width="13.85546875" customWidth="1"/>
    <col min="5" max="5" width="18" customWidth="1"/>
    <col min="6" max="6" width="13.5703125" customWidth="1"/>
    <col min="7" max="7" width="16.7109375" customWidth="1"/>
    <col min="8" max="9" width="18.85546875" customWidth="1"/>
    <col min="10" max="10" width="13.5703125" bestFit="1" customWidth="1"/>
    <col min="11" max="11" width="11.85546875" customWidth="1"/>
    <col min="12" max="12" width="10.140625" customWidth="1"/>
    <col min="13" max="13" width="5.42578125" customWidth="1"/>
  </cols>
  <sheetData>
    <row r="1" spans="1:1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x14ac:dyDescent="0.2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6" customFormat="1" ht="15.75" customHeight="1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38.25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15</v>
      </c>
      <c r="I5" s="13" t="s">
        <v>16</v>
      </c>
      <c r="J5" s="13" t="s">
        <v>6</v>
      </c>
      <c r="K5" s="14" t="s">
        <v>7</v>
      </c>
    </row>
    <row r="6" spans="1:11" x14ac:dyDescent="0.25">
      <c r="A6" s="6" t="s">
        <v>8</v>
      </c>
      <c r="B6" s="7">
        <v>17429000</v>
      </c>
      <c r="C6" s="7">
        <v>33227</v>
      </c>
      <c r="D6" s="7">
        <v>0</v>
      </c>
      <c r="E6" s="7">
        <f>+B6+C6+D6</f>
        <v>17462227</v>
      </c>
      <c r="F6" s="8">
        <f>E6/E12</f>
        <v>0.10936788594229843</v>
      </c>
      <c r="G6" s="7">
        <v>2563894.64</v>
      </c>
      <c r="H6" s="8">
        <f>G6/E6</f>
        <v>0.14682518100354555</v>
      </c>
      <c r="I6" s="9">
        <f>G6/G12</f>
        <v>0.10586692559587588</v>
      </c>
      <c r="J6" s="7">
        <v>2103568.69</v>
      </c>
      <c r="K6" s="10">
        <v>460325.95</v>
      </c>
    </row>
    <row r="7" spans="1:11" x14ac:dyDescent="0.25">
      <c r="A7" s="6" t="s">
        <v>9</v>
      </c>
      <c r="B7" s="7">
        <v>85148214</v>
      </c>
      <c r="C7" s="7">
        <v>0</v>
      </c>
      <c r="D7" s="7">
        <v>0</v>
      </c>
      <c r="E7" s="7">
        <f t="shared" ref="E7:E11" si="0">+B7+C7+D7</f>
        <v>85148214</v>
      </c>
      <c r="F7" s="8">
        <f>E7/E12</f>
        <v>0.53329281293516673</v>
      </c>
      <c r="G7" s="7">
        <v>19410493.57</v>
      </c>
      <c r="H7" s="8">
        <f t="shared" ref="H7:H12" si="1">G7/E7</f>
        <v>0.22796125318612084</v>
      </c>
      <c r="I7" s="9">
        <f>G7/G12</f>
        <v>0.80148741157102188</v>
      </c>
      <c r="J7" s="7">
        <v>19406793.57</v>
      </c>
      <c r="K7" s="10">
        <v>3700</v>
      </c>
    </row>
    <row r="8" spans="1:11" x14ac:dyDescent="0.25">
      <c r="A8" s="6" t="s">
        <v>10</v>
      </c>
      <c r="B8" s="7">
        <v>837200</v>
      </c>
      <c r="C8" s="7">
        <v>0</v>
      </c>
      <c r="D8" s="7">
        <v>0</v>
      </c>
      <c r="E8" s="7">
        <f t="shared" si="0"/>
        <v>837200</v>
      </c>
      <c r="F8" s="8">
        <f>E8/E12</f>
        <v>5.2434774849102724E-3</v>
      </c>
      <c r="G8" s="7">
        <v>184774.13</v>
      </c>
      <c r="H8" s="8">
        <f t="shared" si="1"/>
        <v>0.22070488533205926</v>
      </c>
      <c r="I8" s="9">
        <f>G8/G12</f>
        <v>7.6295916250102604E-3</v>
      </c>
      <c r="J8" s="7">
        <v>169919.15</v>
      </c>
      <c r="K8" s="10">
        <v>14854.98</v>
      </c>
    </row>
    <row r="9" spans="1:11" x14ac:dyDescent="0.25">
      <c r="A9" s="6" t="s">
        <v>11</v>
      </c>
      <c r="B9" s="7">
        <v>10721289</v>
      </c>
      <c r="C9" s="7">
        <v>0</v>
      </c>
      <c r="D9" s="7">
        <v>0</v>
      </c>
      <c r="E9" s="7">
        <f t="shared" si="0"/>
        <v>10721289</v>
      </c>
      <c r="F9" s="8">
        <f>E9/E12</f>
        <v>6.7148635309025526E-2</v>
      </c>
      <c r="G9" s="7">
        <v>673951.24</v>
      </c>
      <c r="H9" s="8">
        <f t="shared" si="1"/>
        <v>6.2861027251480669E-2</v>
      </c>
      <c r="I9" s="9">
        <f>G9/G12</f>
        <v>2.7828423472318769E-2</v>
      </c>
      <c r="J9" s="7">
        <v>673951.24</v>
      </c>
      <c r="K9" s="10">
        <v>0</v>
      </c>
    </row>
    <row r="10" spans="1:11" x14ac:dyDescent="0.25">
      <c r="A10" s="19" t="s">
        <v>12</v>
      </c>
      <c r="B10" s="20">
        <v>26288324</v>
      </c>
      <c r="C10" s="20">
        <v>17900323.920000002</v>
      </c>
      <c r="D10" s="20">
        <v>0</v>
      </c>
      <c r="E10" s="7">
        <f t="shared" si="0"/>
        <v>44188647.920000002</v>
      </c>
      <c r="F10" s="21">
        <f>E10/E11</f>
        <v>33.797478091007413</v>
      </c>
      <c r="G10" s="20">
        <v>0</v>
      </c>
      <c r="H10" s="21">
        <f t="shared" ref="H10" si="2">G10/E10</f>
        <v>0</v>
      </c>
      <c r="I10" s="22">
        <f>G10/G11</f>
        <v>0</v>
      </c>
      <c r="J10" s="20">
        <v>0</v>
      </c>
      <c r="K10" s="23">
        <v>0</v>
      </c>
    </row>
    <row r="11" spans="1:11" ht="15.75" thickBot="1" x14ac:dyDescent="0.3">
      <c r="A11" s="19" t="s">
        <v>31</v>
      </c>
      <c r="B11" s="20">
        <v>1307454</v>
      </c>
      <c r="C11" s="20">
        <v>0</v>
      </c>
      <c r="D11" s="20">
        <v>0</v>
      </c>
      <c r="E11" s="7">
        <f t="shared" si="0"/>
        <v>1307454</v>
      </c>
      <c r="F11" s="21">
        <f>E11/E12</f>
        <v>8.1887310219253169E-3</v>
      </c>
      <c r="G11" s="20">
        <v>1384975.55</v>
      </c>
      <c r="H11" s="21">
        <f t="shared" si="1"/>
        <v>1.0592919903874247</v>
      </c>
      <c r="I11" s="22">
        <f>G11/G12</f>
        <v>5.7187647735773284E-2</v>
      </c>
      <c r="J11" s="20">
        <v>1384975.55</v>
      </c>
      <c r="K11" s="23">
        <v>0</v>
      </c>
    </row>
    <row r="12" spans="1:11" ht="15.75" thickBot="1" x14ac:dyDescent="0.3">
      <c r="A12" s="24" t="s">
        <v>20</v>
      </c>
      <c r="B12" s="25">
        <f>SUM(B6:B11)</f>
        <v>141731481</v>
      </c>
      <c r="C12" s="25">
        <f>SUM(C6:C11)</f>
        <v>17933550.920000002</v>
      </c>
      <c r="D12" s="25">
        <v>0</v>
      </c>
      <c r="E12" s="25">
        <f>SUM(E6:E11)</f>
        <v>159665031.92000002</v>
      </c>
      <c r="F12" s="26">
        <f>E12/E12</f>
        <v>1</v>
      </c>
      <c r="G12" s="25">
        <f>SUM(G6:G11)</f>
        <v>24218089.129999999</v>
      </c>
      <c r="H12" s="27">
        <f t="shared" si="1"/>
        <v>0.15168060807537648</v>
      </c>
      <c r="I12" s="28">
        <f>G12/G12</f>
        <v>1</v>
      </c>
      <c r="J12" s="25">
        <f>SUM(J6:J11)</f>
        <v>23739208.199999999</v>
      </c>
      <c r="K12" s="29">
        <f>SUM(K6:K11)</f>
        <v>478880.93</v>
      </c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5" spans="1:11" ht="15.75" customHeight="1" x14ac:dyDescent="0.25">
      <c r="A15" s="18" t="s">
        <v>19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1" ht="25.5" x14ac:dyDescent="0.25">
      <c r="A16" s="12" t="s">
        <v>0</v>
      </c>
      <c r="B16" s="13" t="s">
        <v>21</v>
      </c>
      <c r="C16" s="13" t="s">
        <v>23</v>
      </c>
      <c r="D16" s="13" t="s">
        <v>22</v>
      </c>
      <c r="E16" s="13" t="s">
        <v>14</v>
      </c>
      <c r="F16" s="13" t="s">
        <v>24</v>
      </c>
      <c r="G16" s="13" t="s">
        <v>32</v>
      </c>
      <c r="H16" s="13" t="s">
        <v>33</v>
      </c>
      <c r="I16" s="13" t="s">
        <v>25</v>
      </c>
      <c r="J16" s="13" t="s">
        <v>26</v>
      </c>
    </row>
    <row r="17" spans="1:10" x14ac:dyDescent="0.25">
      <c r="A17" s="1" t="s">
        <v>27</v>
      </c>
      <c r="B17" s="2">
        <v>81925242</v>
      </c>
      <c r="C17" s="2">
        <v>44397.23</v>
      </c>
      <c r="D17" s="2">
        <f>+B17+C17</f>
        <v>81969639.230000004</v>
      </c>
      <c r="E17" s="3">
        <f>D17/D24</f>
        <v>0.51338504270033791</v>
      </c>
      <c r="F17" s="2">
        <v>16154550.279999999</v>
      </c>
      <c r="G17" s="4">
        <f>F17/D17</f>
        <v>0.19707968013219715</v>
      </c>
      <c r="H17" s="3">
        <f>F17/F24</f>
        <v>0.70077747432374327</v>
      </c>
      <c r="I17" s="2">
        <v>16152276.26</v>
      </c>
      <c r="J17" s="5">
        <v>2274.02</v>
      </c>
    </row>
    <row r="18" spans="1:10" x14ac:dyDescent="0.25">
      <c r="A18" s="1" t="s">
        <v>28</v>
      </c>
      <c r="B18" s="2">
        <v>20951893</v>
      </c>
      <c r="C18" s="2">
        <v>2652024.44</v>
      </c>
      <c r="D18" s="2">
        <f t="shared" ref="D18:D23" si="3">+B18+C18</f>
        <v>23603917.440000001</v>
      </c>
      <c r="E18" s="3">
        <f>D18/D24</f>
        <v>0.14783398190673785</v>
      </c>
      <c r="F18" s="2">
        <v>3551808.91</v>
      </c>
      <c r="G18" s="4">
        <f t="shared" ref="G18:G23" si="4">F18/D18</f>
        <v>0.15047539964620382</v>
      </c>
      <c r="H18" s="3">
        <f>F18/F24</f>
        <v>0.15407594975341943</v>
      </c>
      <c r="I18" s="2">
        <v>2913521.36</v>
      </c>
      <c r="J18" s="5">
        <v>638287.55000000005</v>
      </c>
    </row>
    <row r="19" spans="1:10" x14ac:dyDescent="0.25">
      <c r="A19" s="1" t="s">
        <v>29</v>
      </c>
      <c r="B19" s="2">
        <v>60078</v>
      </c>
      <c r="C19" s="2">
        <v>0</v>
      </c>
      <c r="D19" s="2">
        <f t="shared" si="3"/>
        <v>60078</v>
      </c>
      <c r="E19" s="3">
        <f>D19/D24</f>
        <v>3.7627525124037196E-4</v>
      </c>
      <c r="F19" s="2">
        <v>3131.72</v>
      </c>
      <c r="G19" s="4">
        <f t="shared" si="4"/>
        <v>5.2127567495589062E-2</v>
      </c>
      <c r="H19" s="3">
        <f>F19/F24</f>
        <v>1.3585267270523814E-4</v>
      </c>
      <c r="I19" s="2">
        <v>3131.72</v>
      </c>
      <c r="J19" s="5">
        <v>0</v>
      </c>
    </row>
    <row r="20" spans="1:10" x14ac:dyDescent="0.25">
      <c r="A20" s="1" t="s">
        <v>9</v>
      </c>
      <c r="B20" s="2">
        <v>5236609</v>
      </c>
      <c r="C20" s="2">
        <v>119.79</v>
      </c>
      <c r="D20" s="2">
        <f t="shared" si="3"/>
        <v>5236728.79</v>
      </c>
      <c r="E20" s="3">
        <f>D20/D24</f>
        <v>3.2798219666682296E-2</v>
      </c>
      <c r="F20" s="2">
        <v>1022875.56</v>
      </c>
      <c r="G20" s="4">
        <f t="shared" si="4"/>
        <v>0.1953271977638544</v>
      </c>
      <c r="H20" s="3">
        <f>F20/F24</f>
        <v>4.4371903832675717E-2</v>
      </c>
      <c r="I20" s="2">
        <v>883489.21</v>
      </c>
      <c r="J20" s="5">
        <v>139386.35</v>
      </c>
    </row>
    <row r="21" spans="1:10" x14ac:dyDescent="0.25">
      <c r="A21" s="1" t="s">
        <v>30</v>
      </c>
      <c r="B21" s="2">
        <v>33279564</v>
      </c>
      <c r="C21" s="2">
        <v>15232830.98</v>
      </c>
      <c r="D21" s="2">
        <f t="shared" si="3"/>
        <v>48512394.980000004</v>
      </c>
      <c r="E21" s="3">
        <f>D21/D24</f>
        <v>0.30383857001517461</v>
      </c>
      <c r="F21" s="2">
        <v>2203407.35</v>
      </c>
      <c r="G21" s="4">
        <f t="shared" si="4"/>
        <v>4.5419471681585485E-2</v>
      </c>
      <c r="H21" s="3">
        <f>F21/F24</f>
        <v>9.5582867419777673E-2</v>
      </c>
      <c r="I21" s="2">
        <v>1853700.71</v>
      </c>
      <c r="J21" s="5">
        <v>349706.64</v>
      </c>
    </row>
    <row r="22" spans="1:10" x14ac:dyDescent="0.25">
      <c r="A22" s="1" t="s">
        <v>12</v>
      </c>
      <c r="B22" s="2">
        <v>155000</v>
      </c>
      <c r="C22" s="2">
        <v>0</v>
      </c>
      <c r="D22" s="2">
        <f t="shared" si="3"/>
        <v>155000</v>
      </c>
      <c r="E22" s="3">
        <f>D22/D24</f>
        <v>9.7078238194110407E-4</v>
      </c>
      <c r="F22" s="2">
        <v>34559.72</v>
      </c>
      <c r="G22" s="4">
        <f t="shared" si="4"/>
        <v>0.22296593548387098</v>
      </c>
      <c r="H22" s="3">
        <f>F22/F24</f>
        <v>1.4991858563168715E-3</v>
      </c>
      <c r="I22" s="2">
        <v>34559.72</v>
      </c>
      <c r="J22" s="5">
        <v>0</v>
      </c>
    </row>
    <row r="23" spans="1:10" ht="15.75" thickBot="1" x14ac:dyDescent="0.3">
      <c r="A23" s="30" t="s">
        <v>31</v>
      </c>
      <c r="B23" s="31">
        <v>123095</v>
      </c>
      <c r="C23" s="2">
        <v>4178.4799999999996</v>
      </c>
      <c r="D23" s="2">
        <f t="shared" si="3"/>
        <v>127273.48</v>
      </c>
      <c r="E23" s="32">
        <f>D23/D24</f>
        <v>7.9712807788602231E-4</v>
      </c>
      <c r="F23" s="31">
        <v>81991.73</v>
      </c>
      <c r="G23" s="33">
        <f t="shared" si="4"/>
        <v>0.64421692563132549</v>
      </c>
      <c r="H23" s="32">
        <f>F23/F24</f>
        <v>3.5567661413620165E-3</v>
      </c>
      <c r="I23" s="31">
        <v>0</v>
      </c>
      <c r="J23" s="34">
        <v>81991.73</v>
      </c>
    </row>
    <row r="24" spans="1:10" ht="15.75" thickBot="1" x14ac:dyDescent="0.3">
      <c r="A24" s="24" t="s">
        <v>13</v>
      </c>
      <c r="B24" s="25">
        <f>SUM(B17:B23)</f>
        <v>141731481</v>
      </c>
      <c r="C24" s="25">
        <f>SUM(C17:C23)</f>
        <v>17933550.920000002</v>
      </c>
      <c r="D24" s="25">
        <f>SUM(D17:D23)</f>
        <v>159665031.91999999</v>
      </c>
      <c r="E24" s="26">
        <f>D24/D24</f>
        <v>1</v>
      </c>
      <c r="F24" s="25">
        <f>SUM(F17:F23)</f>
        <v>23052325.269999996</v>
      </c>
      <c r="G24" s="28">
        <f>F24/D24</f>
        <v>0.14437929828962387</v>
      </c>
      <c r="H24" s="28">
        <f>F24/F24</f>
        <v>1</v>
      </c>
      <c r="I24" s="25">
        <f>SUM(I17:I23)</f>
        <v>21840678.98</v>
      </c>
      <c r="J24" s="29">
        <f>SUM(J17:J23)</f>
        <v>1211646.29</v>
      </c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</sheetData>
  <mergeCells count="3">
    <mergeCell ref="A1:K1"/>
    <mergeCell ref="A2:K2"/>
    <mergeCell ref="A4:K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2025-1T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2024-05-30T06:35:55Z</dcterms:created>
  <dcterms:modified xsi:type="dcterms:W3CDTF">2025-05-19T11:45:44Z</dcterms:modified>
</cp:coreProperties>
</file>