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uario\Desktop\vicerrectorado\ACTUACION-VICERRECTORADO\Transparencia\Portal-Transparencia-2024\gerencia_economico\"/>
    </mc:Choice>
  </mc:AlternateContent>
  <xr:revisionPtr revIDLastSave="0" documentId="8_{ED7CF901-1175-439D-9E59-71144887D9D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G11" i="1"/>
  <c r="E11" i="1"/>
  <c r="D11" i="1"/>
  <c r="C11" i="1"/>
  <c r="B11" i="1"/>
  <c r="T10" i="1"/>
  <c r="S10" i="1"/>
  <c r="X10" i="1" s="1"/>
  <c r="T9" i="1"/>
  <c r="S9" i="1"/>
  <c r="T8" i="1"/>
  <c r="S8" i="1"/>
  <c r="T7" i="1"/>
  <c r="S7" i="1"/>
  <c r="X7" i="1" s="1"/>
  <c r="F11" i="1" l="1"/>
  <c r="T11" i="1"/>
  <c r="S11" i="1"/>
  <c r="X11" i="1" s="1"/>
  <c r="U9" i="1"/>
  <c r="W9" i="1" s="1"/>
  <c r="U10" i="1"/>
  <c r="W10" i="1" s="1"/>
  <c r="X8" i="1"/>
  <c r="U7" i="1"/>
  <c r="W7" i="1" s="1"/>
  <c r="X9" i="1"/>
  <c r="U8" i="1"/>
  <c r="W8" i="1" s="1"/>
  <c r="U11" i="1" l="1"/>
  <c r="W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8" authorId="0" shapeId="0" xr:uid="{00000000-0006-0000-0000-000001000000}">
      <text>
        <r>
          <rPr>
            <sz val="10"/>
            <color rgb="FF000000"/>
            <rFont val="Calibri"/>
            <family val="2"/>
            <scheme val="minor"/>
          </rPr>
          <t>Liquidación 2021(43.671,47-40190,97). PAGADO POR ANTICIPADO- SOLICITUD DE DEVOLUCIÓN
======</t>
        </r>
      </text>
    </comment>
    <comment ref="V10" authorId="0" shapeId="0" xr:uid="{00000000-0006-0000-0000-000002000000}">
      <text>
        <r>
          <rPr>
            <sz val="10"/>
            <color rgb="FF000000"/>
            <rFont val="Calibri"/>
            <family val="2"/>
            <scheme val="minor"/>
          </rPr>
          <t>Liquidación 2021(59.183,14-41742,05). PAGADO POR ANTICIPADO- SOLICITUD DE DEVOLUCIÓN
======</t>
        </r>
      </text>
    </comment>
  </commentList>
</comments>
</file>

<file path=xl/sharedStrings.xml><?xml version="1.0" encoding="utf-8"?>
<sst xmlns="http://schemas.openxmlformats.org/spreadsheetml/2006/main" count="21" uniqueCount="20">
  <si>
    <t>CALENDARIO AMORTIZACIÓN</t>
  </si>
  <si>
    <t>ENTIDAD</t>
  </si>
  <si>
    <t xml:space="preserve">TOTAL PENDIENTE AMORTIZAR </t>
  </si>
  <si>
    <t>PENDIENTE AMORTIZAR C/P</t>
  </si>
  <si>
    <t>PENDIENTE AMORTIZAR L/P</t>
  </si>
  <si>
    <t>IMPORTES PAGADOS POR ANTICIPADO</t>
  </si>
  <si>
    <t>TOTAL</t>
  </si>
  <si>
    <t>TOTAL (incluido los importes anticipados)</t>
  </si>
  <si>
    <t>A LARGO PLAZO</t>
  </si>
  <si>
    <t>A CORTO PLAZO</t>
  </si>
  <si>
    <t>Préstamos FEDER I+D Infraestructuras. Convocatoria 2013</t>
  </si>
  <si>
    <t>Préstamos FEDER I+D Infraestructuras. Convocatoria 2015</t>
  </si>
  <si>
    <t>Préstamos FEDER I+D Infraestructuras. Convocatoria 2018</t>
  </si>
  <si>
    <t>Préstamos FEDER I+D Infraestructuras. Convocatoria 2019</t>
  </si>
  <si>
    <t>TOTALES</t>
  </si>
  <si>
    <t>dif 0.03</t>
  </si>
  <si>
    <t>PENDIENTE DE AMORTIZACIÓN A 1 DE ENERO 2023</t>
  </si>
  <si>
    <t>AMORTIZACIONES DEL EJERCICIO 2023</t>
  </si>
  <si>
    <t>PENDIENTES DE AMORTIZACION A 31 DE DICIEMBRE</t>
  </si>
  <si>
    <t>VOLÚMEN DE ENDEUDAMIENTO Y CALENDARIO 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</si>
</sst>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5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A9999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/>
    <xf numFmtId="4" fontId="1" fillId="0" borderId="0" xfId="0" applyNumberFormat="1" applyFont="1" applyAlignment="1"/>
    <xf numFmtId="0" fontId="8" fillId="0" borderId="0" xfId="0" applyFont="1" applyAlignment="1">
      <alignment horizontal="center"/>
    </xf>
    <xf numFmtId="4" fontId="9" fillId="0" borderId="0" xfId="0" applyNumberFormat="1" applyFont="1"/>
    <xf numFmtId="4" fontId="7" fillId="0" borderId="15" xfId="0" applyNumberFormat="1" applyFont="1" applyBorder="1" applyAlignment="1"/>
    <xf numFmtId="43" fontId="1" fillId="0" borderId="9" xfId="0" applyNumberFormat="1" applyFont="1" applyFill="1" applyBorder="1" applyAlignment="1">
      <alignment horizontal="center" vertical="center" wrapText="1"/>
    </xf>
    <xf numFmtId="43" fontId="5" fillId="0" borderId="10" xfId="0" applyNumberFormat="1" applyFont="1" applyFill="1" applyBorder="1" applyAlignment="1">
      <alignment horizontal="center"/>
    </xf>
    <xf numFmtId="43" fontId="1" fillId="0" borderId="10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/>
    </xf>
    <xf numFmtId="43" fontId="6" fillId="0" borderId="1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 vertical="center" wrapText="1"/>
    </xf>
    <xf numFmtId="43" fontId="13" fillId="2" borderId="29" xfId="0" applyNumberFormat="1" applyFont="1" applyFill="1" applyBorder="1" applyAlignment="1">
      <alignment horizontal="right" vertical="center" wrapText="1"/>
    </xf>
    <xf numFmtId="43" fontId="13" fillId="2" borderId="29" xfId="0" applyNumberFormat="1" applyFont="1" applyFill="1" applyBorder="1" applyAlignment="1">
      <alignment vertical="center" wrapText="1"/>
    </xf>
    <xf numFmtId="43" fontId="13" fillId="2" borderId="31" xfId="0" applyNumberFormat="1" applyFont="1" applyFill="1" applyBorder="1" applyAlignment="1">
      <alignment vertical="center" wrapText="1"/>
    </xf>
    <xf numFmtId="4" fontId="13" fillId="2" borderId="32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4" fontId="12" fillId="6" borderId="10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43" fontId="13" fillId="2" borderId="30" xfId="0" applyNumberFormat="1" applyFont="1" applyFill="1" applyBorder="1" applyAlignment="1">
      <alignment horizontal="right" vertical="center" wrapText="1"/>
    </xf>
    <xf numFmtId="4" fontId="12" fillId="6" borderId="25" xfId="0" applyNumberFormat="1" applyFont="1" applyFill="1" applyBorder="1" applyAlignment="1">
      <alignment horizontal="center" vertical="center"/>
    </xf>
    <xf numFmtId="4" fontId="12" fillId="6" borderId="36" xfId="0" applyNumberFormat="1" applyFont="1" applyFill="1" applyBorder="1" applyAlignment="1">
      <alignment horizontal="center" vertical="center"/>
    </xf>
    <xf numFmtId="43" fontId="13" fillId="2" borderId="28" xfId="0" applyNumberFormat="1" applyFont="1" applyFill="1" applyBorder="1" applyAlignment="1">
      <alignment horizontal="right" vertical="center" wrapText="1"/>
    </xf>
    <xf numFmtId="43" fontId="13" fillId="2" borderId="38" xfId="0" applyNumberFormat="1" applyFont="1" applyFill="1" applyBorder="1" applyAlignment="1">
      <alignment vertical="center" wrapText="1"/>
    </xf>
    <xf numFmtId="4" fontId="13" fillId="2" borderId="40" xfId="0" applyNumberFormat="1" applyFont="1" applyFill="1" applyBorder="1" applyAlignment="1">
      <alignment vertical="center" wrapText="1"/>
    </xf>
    <xf numFmtId="0" fontId="14" fillId="2" borderId="41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43" fontId="6" fillId="0" borderId="25" xfId="0" applyNumberFormat="1" applyFont="1" applyFill="1" applyBorder="1" applyAlignment="1">
      <alignment horizontal="center"/>
    </xf>
    <xf numFmtId="43" fontId="6" fillId="0" borderId="19" xfId="0" applyNumberFormat="1" applyFont="1" applyFill="1" applyBorder="1" applyAlignment="1">
      <alignment horizontal="center"/>
    </xf>
    <xf numFmtId="43" fontId="6" fillId="0" borderId="37" xfId="0" applyNumberFormat="1" applyFont="1" applyFill="1" applyBorder="1" applyAlignment="1">
      <alignment horizontal="center"/>
    </xf>
    <xf numFmtId="43" fontId="13" fillId="3" borderId="28" xfId="0" applyNumberFormat="1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wrapText="1"/>
    </xf>
    <xf numFmtId="0" fontId="1" fillId="0" borderId="25" xfId="0" applyFont="1" applyFill="1" applyBorder="1" applyAlignment="1">
      <alignment horizontal="center" vertical="center" wrapText="1"/>
    </xf>
    <xf numFmtId="43" fontId="1" fillId="0" borderId="33" xfId="0" applyNumberFormat="1" applyFont="1" applyFill="1" applyBorder="1" applyAlignment="1">
      <alignment horizontal="center" vertical="center"/>
    </xf>
    <xf numFmtId="43" fontId="1" fillId="0" borderId="25" xfId="0" applyNumberFormat="1" applyFont="1" applyFill="1" applyBorder="1" applyAlignment="1">
      <alignment horizontal="center" vertical="center" wrapText="1"/>
    </xf>
    <xf numFmtId="43" fontId="1" fillId="0" borderId="36" xfId="0" applyNumberFormat="1" applyFont="1" applyFill="1" applyBorder="1" applyAlignment="1">
      <alignment horizontal="center" vertical="center" wrapText="1"/>
    </xf>
    <xf numFmtId="43" fontId="1" fillId="0" borderId="21" xfId="0" applyNumberFormat="1" applyFont="1" applyFill="1" applyBorder="1" applyAlignment="1">
      <alignment horizontal="center" vertical="center" wrapText="1"/>
    </xf>
    <xf numFmtId="43" fontId="1" fillId="0" borderId="5" xfId="0" applyNumberFormat="1" applyFont="1" applyFill="1" applyBorder="1" applyAlignment="1">
      <alignment horizontal="center" vertical="center" wrapText="1"/>
    </xf>
    <xf numFmtId="43" fontId="1" fillId="0" borderId="42" xfId="0" applyNumberFormat="1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3" fontId="1" fillId="0" borderId="12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43" fontId="1" fillId="0" borderId="23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 wrapText="1"/>
    </xf>
    <xf numFmtId="43" fontId="1" fillId="0" borderId="19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37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3" fontId="1" fillId="0" borderId="13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/>
    <xf numFmtId="0" fontId="12" fillId="2" borderId="1" xfId="0" applyFont="1" applyFill="1" applyBorder="1" applyAlignment="1">
      <alignment horizontal="center" wrapText="1" shrinkToFit="1"/>
    </xf>
    <xf numFmtId="0" fontId="12" fillId="2" borderId="5" xfId="0" applyFont="1" applyFill="1" applyBorder="1" applyAlignment="1">
      <alignment horizontal="center" wrapText="1" shrinkToFit="1"/>
    </xf>
    <xf numFmtId="0" fontId="12" fillId="2" borderId="9" xfId="0" applyFont="1" applyFill="1" applyBorder="1" applyAlignment="1">
      <alignment horizontal="center" wrapText="1" shrinkToFit="1"/>
    </xf>
    <xf numFmtId="4" fontId="12" fillId="2" borderId="14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35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/>
    <xf numFmtId="0" fontId="13" fillId="2" borderId="18" xfId="0" applyFont="1" applyFill="1" applyBorder="1"/>
    <xf numFmtId="0" fontId="13" fillId="2" borderId="34" xfId="0" applyFont="1" applyFill="1" applyBorder="1"/>
    <xf numFmtId="0" fontId="13" fillId="2" borderId="7" xfId="0" applyFont="1" applyFill="1" applyBorder="1"/>
    <xf numFmtId="0" fontId="13" fillId="2" borderId="0" xfId="0" applyFont="1" applyFill="1" applyBorder="1"/>
    <xf numFmtId="0" fontId="13" fillId="2" borderId="2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3" fillId="0" borderId="8" xfId="0" applyFont="1" applyBorder="1"/>
    <xf numFmtId="0" fontId="12" fillId="2" borderId="1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4" fillId="2" borderId="21" xfId="0" applyFont="1" applyFill="1" applyBorder="1"/>
    <xf numFmtId="0" fontId="14" fillId="2" borderId="23" xfId="0" applyFont="1" applyFill="1" applyBorder="1"/>
    <xf numFmtId="4" fontId="12" fillId="2" borderId="2" xfId="0" applyNumberFormat="1" applyFont="1" applyFill="1" applyBorder="1" applyAlignment="1">
      <alignment horizontal="center" vertical="center" wrapText="1" shrinkToFit="1"/>
    </xf>
    <xf numFmtId="0" fontId="14" fillId="2" borderId="33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Y977"/>
  <sheetViews>
    <sheetView tabSelected="1" workbookViewId="0">
      <selection activeCell="A4" sqref="A4:A6"/>
    </sheetView>
  </sheetViews>
  <sheetFormatPr baseColWidth="10" defaultColWidth="12.5703125" defaultRowHeight="15" customHeight="1" x14ac:dyDescent="0.2"/>
  <cols>
    <col min="1" max="1" width="42.85546875" style="2" customWidth="1"/>
    <col min="2" max="2" width="13.7109375" style="2" customWidth="1"/>
    <col min="3" max="3" width="14.7109375" style="2" customWidth="1"/>
    <col min="4" max="6" width="13.42578125" style="2" customWidth="1"/>
    <col min="7" max="7" width="13" style="2" hidden="1" customWidth="1"/>
    <col min="8" max="8" width="14.42578125" style="2" hidden="1" customWidth="1"/>
    <col min="9" max="9" width="13.5703125" style="2" hidden="1" customWidth="1"/>
    <col min="10" max="18" width="12" style="2" customWidth="1"/>
    <col min="19" max="19" width="15.28515625" style="2" customWidth="1"/>
    <col min="20" max="21" width="13.42578125" style="2" customWidth="1"/>
    <col min="22" max="22" width="23.5703125" style="2" hidden="1" customWidth="1"/>
    <col min="23" max="23" width="10.5703125" style="2" hidden="1" customWidth="1"/>
    <col min="24" max="24" width="21.7109375" style="2" hidden="1" customWidth="1"/>
    <col min="25" max="25" width="10.5703125" style="2" hidden="1" customWidth="1"/>
    <col min="26" max="16384" width="12.5703125" style="2"/>
  </cols>
  <sheetData>
    <row r="1" spans="1:25" ht="12.75" customHeight="1" x14ac:dyDescent="0.2">
      <c r="A1" s="1"/>
      <c r="B1" s="1"/>
      <c r="C1" s="1"/>
      <c r="D1" s="1"/>
      <c r="E1" s="1"/>
      <c r="F1" s="1"/>
    </row>
    <row r="2" spans="1:25" ht="12.75" customHeight="1" thickBot="1" x14ac:dyDescent="0.25">
      <c r="A2" s="3"/>
      <c r="B2" s="3"/>
      <c r="C2" s="3"/>
      <c r="D2" s="3"/>
      <c r="E2" s="3"/>
      <c r="F2" s="3"/>
    </row>
    <row r="3" spans="1:25" ht="25.5" customHeight="1" thickBot="1" x14ac:dyDescent="0.25">
      <c r="A3" s="98" t="s">
        <v>19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/>
    </row>
    <row r="4" spans="1:25" ht="12.75" customHeight="1" x14ac:dyDescent="0.2">
      <c r="A4" s="92" t="s">
        <v>1</v>
      </c>
      <c r="B4" s="67" t="s">
        <v>16</v>
      </c>
      <c r="C4" s="95" t="s">
        <v>17</v>
      </c>
      <c r="D4" s="70" t="s">
        <v>18</v>
      </c>
      <c r="E4" s="71"/>
      <c r="F4" s="72"/>
      <c r="G4" s="79" t="s">
        <v>0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  <c r="S4" s="76" t="s">
        <v>2</v>
      </c>
      <c r="T4" s="76" t="s">
        <v>3</v>
      </c>
      <c r="U4" s="89" t="s">
        <v>4</v>
      </c>
      <c r="V4" s="86" t="s">
        <v>5</v>
      </c>
    </row>
    <row r="5" spans="1:25" ht="21.75" customHeight="1" x14ac:dyDescent="0.2">
      <c r="A5" s="93"/>
      <c r="B5" s="68"/>
      <c r="C5" s="96"/>
      <c r="D5" s="73"/>
      <c r="E5" s="74"/>
      <c r="F5" s="75"/>
      <c r="G5" s="82"/>
      <c r="H5" s="83"/>
      <c r="I5" s="83"/>
      <c r="J5" s="84"/>
      <c r="K5" s="84"/>
      <c r="L5" s="84"/>
      <c r="M5" s="84"/>
      <c r="N5" s="84"/>
      <c r="O5" s="84"/>
      <c r="P5" s="84"/>
      <c r="Q5" s="84"/>
      <c r="R5" s="85"/>
      <c r="S5" s="77"/>
      <c r="T5" s="77"/>
      <c r="U5" s="90"/>
      <c r="V5" s="87"/>
      <c r="W5" s="4" t="s">
        <v>6</v>
      </c>
      <c r="X5" s="4" t="s">
        <v>7</v>
      </c>
    </row>
    <row r="6" spans="1:25" ht="18" customHeight="1" x14ac:dyDescent="0.2">
      <c r="A6" s="94"/>
      <c r="B6" s="69"/>
      <c r="C6" s="97"/>
      <c r="D6" s="27" t="s">
        <v>8</v>
      </c>
      <c r="E6" s="24" t="s">
        <v>9</v>
      </c>
      <c r="F6" s="28" t="s">
        <v>6</v>
      </c>
      <c r="G6" s="32">
        <v>2021</v>
      </c>
      <c r="H6" s="22">
        <v>2022</v>
      </c>
      <c r="I6" s="23">
        <v>2023</v>
      </c>
      <c r="J6" s="25">
        <v>2024</v>
      </c>
      <c r="K6" s="25">
        <v>2025</v>
      </c>
      <c r="L6" s="25">
        <v>2026</v>
      </c>
      <c r="M6" s="25">
        <v>2027</v>
      </c>
      <c r="N6" s="25">
        <v>2028</v>
      </c>
      <c r="O6" s="25">
        <v>2029</v>
      </c>
      <c r="P6" s="25">
        <v>2030</v>
      </c>
      <c r="Q6" s="25">
        <v>2031</v>
      </c>
      <c r="R6" s="33">
        <v>2032</v>
      </c>
      <c r="S6" s="78"/>
      <c r="T6" s="88"/>
      <c r="U6" s="91"/>
    </row>
    <row r="7" spans="1:25" ht="27.75" customHeight="1" x14ac:dyDescent="0.2">
      <c r="A7" s="39" t="s">
        <v>10</v>
      </c>
      <c r="B7" s="12">
        <v>53858.95</v>
      </c>
      <c r="C7" s="40">
        <v>26254.86</v>
      </c>
      <c r="D7" s="41">
        <v>1212.6099999999999</v>
      </c>
      <c r="E7" s="14">
        <v>26391.5</v>
      </c>
      <c r="F7" s="42">
        <v>27604.09</v>
      </c>
      <c r="G7" s="43">
        <v>25983.88</v>
      </c>
      <c r="H7" s="44">
        <v>26119.02</v>
      </c>
      <c r="I7" s="44">
        <v>26254.84</v>
      </c>
      <c r="J7" s="44">
        <v>26391.5</v>
      </c>
      <c r="K7" s="44">
        <v>1212.6099999999999</v>
      </c>
      <c r="L7" s="12"/>
      <c r="M7" s="12"/>
      <c r="N7" s="12"/>
      <c r="O7" s="12"/>
      <c r="P7" s="12"/>
      <c r="Q7" s="12"/>
      <c r="R7" s="45"/>
      <c r="S7" s="46">
        <f>J7+K7+L7+M7+N7+O7+P7</f>
        <v>27604.11</v>
      </c>
      <c r="T7" s="47">
        <f>J7</f>
        <v>26391.5</v>
      </c>
      <c r="U7" s="48">
        <f t="shared" ref="U7:U11" si="0">S7-T7</f>
        <v>1212.6100000000006</v>
      </c>
      <c r="V7" s="5">
        <v>0</v>
      </c>
      <c r="W7" s="6">
        <f t="shared" ref="W7:W11" si="1">U7-V7</f>
        <v>1212.6100000000006</v>
      </c>
      <c r="X7" s="6">
        <f t="shared" ref="X7:X11" si="2">S7-V7</f>
        <v>27604.11</v>
      </c>
      <c r="Y7" s="5"/>
    </row>
    <row r="8" spans="1:25" ht="27.75" customHeight="1" x14ac:dyDescent="0.25">
      <c r="A8" s="39" t="s">
        <v>11</v>
      </c>
      <c r="B8" s="13">
        <v>158479.62</v>
      </c>
      <c r="C8" s="49">
        <v>39567.050000000003</v>
      </c>
      <c r="D8" s="41">
        <v>79310.3</v>
      </c>
      <c r="E8" s="14">
        <v>39602.269999999997</v>
      </c>
      <c r="F8" s="42">
        <v>118912.57</v>
      </c>
      <c r="G8" s="34">
        <v>43671.47</v>
      </c>
      <c r="H8" s="50">
        <v>39531.870000000003</v>
      </c>
      <c r="I8" s="51">
        <v>39567.050000000003</v>
      </c>
      <c r="J8" s="51">
        <v>39602.269999999997</v>
      </c>
      <c r="K8" s="51">
        <v>39637.51</v>
      </c>
      <c r="L8" s="38">
        <v>39672.79</v>
      </c>
      <c r="M8" s="14"/>
      <c r="N8" s="14"/>
      <c r="O8" s="14"/>
      <c r="P8" s="14"/>
      <c r="Q8" s="14"/>
      <c r="R8" s="42"/>
      <c r="S8" s="46">
        <f t="shared" ref="S8:S9" si="3">J8+K8+L8+M8+N8+O8+P8</f>
        <v>118912.57</v>
      </c>
      <c r="T8" s="47">
        <f t="shared" ref="T8:T10" si="4">J8</f>
        <v>39602.269999999997</v>
      </c>
      <c r="U8" s="48">
        <f t="shared" si="0"/>
        <v>79310.300000000017</v>
      </c>
      <c r="V8" s="5">
        <v>3480.5</v>
      </c>
      <c r="W8" s="6">
        <f t="shared" si="1"/>
        <v>75829.800000000017</v>
      </c>
      <c r="X8" s="6">
        <f t="shared" si="2"/>
        <v>115432.07</v>
      </c>
      <c r="Y8" s="5"/>
    </row>
    <row r="9" spans="1:25" ht="27.75" customHeight="1" x14ac:dyDescent="0.25">
      <c r="A9" s="39" t="s">
        <v>12</v>
      </c>
      <c r="B9" s="14">
        <v>282006.13</v>
      </c>
      <c r="C9" s="52">
        <v>40500.879999999997</v>
      </c>
      <c r="D9" s="41">
        <v>201218.66</v>
      </c>
      <c r="E9" s="14">
        <v>40286.589999999997</v>
      </c>
      <c r="F9" s="42">
        <v>241505.25</v>
      </c>
      <c r="G9" s="53">
        <v>40500.879999999997</v>
      </c>
      <c r="H9" s="12">
        <v>42000.88</v>
      </c>
      <c r="I9" s="12">
        <v>40286.589999999997</v>
      </c>
      <c r="J9" s="12">
        <v>40286.589999999997</v>
      </c>
      <c r="K9" s="12">
        <v>40243.730000000003</v>
      </c>
      <c r="L9" s="12">
        <v>40243.730000000003</v>
      </c>
      <c r="M9" s="12">
        <v>40243.730000000003</v>
      </c>
      <c r="N9" s="12">
        <v>40243.730000000003</v>
      </c>
      <c r="O9" s="12">
        <v>40243.74</v>
      </c>
      <c r="P9" s="14"/>
      <c r="Q9" s="14"/>
      <c r="R9" s="42"/>
      <c r="S9" s="46">
        <f t="shared" si="3"/>
        <v>241505.25000000003</v>
      </c>
      <c r="T9" s="47">
        <f t="shared" si="4"/>
        <v>40286.589999999997</v>
      </c>
      <c r="U9" s="48">
        <f t="shared" si="0"/>
        <v>201218.66000000003</v>
      </c>
      <c r="V9" s="11">
        <v>0</v>
      </c>
      <c r="W9" s="6">
        <f t="shared" si="1"/>
        <v>201218.66000000003</v>
      </c>
      <c r="X9" s="6">
        <f t="shared" si="2"/>
        <v>241505.25000000003</v>
      </c>
      <c r="Y9" s="5"/>
    </row>
    <row r="10" spans="1:25" ht="27.75" customHeight="1" thickBot="1" x14ac:dyDescent="0.3">
      <c r="A10" s="54" t="s">
        <v>13</v>
      </c>
      <c r="B10" s="15">
        <v>316495.30999999994</v>
      </c>
      <c r="C10" s="55">
        <v>41742.050000000003</v>
      </c>
      <c r="D10" s="56">
        <v>233011.21</v>
      </c>
      <c r="E10" s="57">
        <v>41742.050000000003</v>
      </c>
      <c r="F10" s="58">
        <v>274753.26</v>
      </c>
      <c r="G10" s="35">
        <v>41742.050000000003</v>
      </c>
      <c r="H10" s="16">
        <v>41742.050000000003</v>
      </c>
      <c r="I10" s="16">
        <v>41742.050000000003</v>
      </c>
      <c r="J10" s="16">
        <v>41742.050000000003</v>
      </c>
      <c r="K10" s="16">
        <v>41742.050000000003</v>
      </c>
      <c r="L10" s="16">
        <v>41742.050000000003</v>
      </c>
      <c r="M10" s="16">
        <v>41742.050000000003</v>
      </c>
      <c r="N10" s="16">
        <v>41742.050000000003</v>
      </c>
      <c r="O10" s="16">
        <v>41742.050000000003</v>
      </c>
      <c r="P10" s="16">
        <v>41742.050000000003</v>
      </c>
      <c r="Q10" s="16">
        <v>-17441.09</v>
      </c>
      <c r="R10" s="36"/>
      <c r="S10" s="59">
        <f>J10+K10+L10+M10+N10+O10+P10+Q10</f>
        <v>274753.25999999995</v>
      </c>
      <c r="T10" s="60">
        <f t="shared" si="4"/>
        <v>41742.050000000003</v>
      </c>
      <c r="U10" s="61">
        <f t="shared" si="0"/>
        <v>233011.20999999996</v>
      </c>
      <c r="V10" s="5">
        <v>17441.09</v>
      </c>
      <c r="W10" s="6">
        <f t="shared" si="1"/>
        <v>215570.11999999997</v>
      </c>
      <c r="X10" s="6">
        <f t="shared" si="2"/>
        <v>257312.16999999995</v>
      </c>
      <c r="Y10" s="5"/>
    </row>
    <row r="11" spans="1:25" ht="27.75" customHeight="1" thickBot="1" x14ac:dyDescent="0.25">
      <c r="A11" s="17" t="s">
        <v>14</v>
      </c>
      <c r="B11" s="18">
        <f t="shared" ref="B11:E11" si="5">SUM(B7:B10)</f>
        <v>810840.01</v>
      </c>
      <c r="C11" s="26">
        <f t="shared" si="5"/>
        <v>148064.84000000003</v>
      </c>
      <c r="D11" s="29">
        <f t="shared" si="5"/>
        <v>514752.78</v>
      </c>
      <c r="E11" s="18">
        <f t="shared" si="5"/>
        <v>148022.40999999997</v>
      </c>
      <c r="F11" s="30">
        <f t="shared" ref="F11" si="6">D11+E11</f>
        <v>662775.18999999994</v>
      </c>
      <c r="G11" s="37">
        <f>SUM(G7:G10)</f>
        <v>151898.28000000003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0"/>
      <c r="S11" s="31">
        <f>S7+S8+S9+S10</f>
        <v>662775.18999999994</v>
      </c>
      <c r="T11" s="20">
        <f>SUM(T7:T10)</f>
        <v>148022.40999999997</v>
      </c>
      <c r="U11" s="21">
        <f t="shared" si="0"/>
        <v>514752.77999999997</v>
      </c>
      <c r="V11" s="5">
        <f>V8+V10</f>
        <v>20921.59</v>
      </c>
      <c r="W11" s="6">
        <f t="shared" si="1"/>
        <v>493831.18999999994</v>
      </c>
      <c r="X11" s="6">
        <f t="shared" si="2"/>
        <v>641853.6</v>
      </c>
      <c r="Y11" s="5"/>
    </row>
    <row r="12" spans="1:25" ht="12.75" customHeight="1" x14ac:dyDescent="0.2">
      <c r="A12" s="62"/>
      <c r="B12" s="63"/>
      <c r="C12" s="7"/>
      <c r="D12" s="7"/>
      <c r="E12" s="8"/>
      <c r="F12" s="7"/>
      <c r="W12" s="4" t="s">
        <v>15</v>
      </c>
    </row>
    <row r="13" spans="1:25" ht="12.75" customHeight="1" x14ac:dyDescent="0.2">
      <c r="A13" s="4"/>
      <c r="B13" s="1"/>
      <c r="D13" s="7"/>
      <c r="E13" s="64"/>
      <c r="S13" s="4"/>
    </row>
    <row r="14" spans="1:25" ht="12.75" customHeight="1" x14ac:dyDescent="0.2">
      <c r="A14" s="9"/>
      <c r="B14" s="65"/>
      <c r="C14" s="66"/>
      <c r="D14" s="10"/>
      <c r="E14" s="63"/>
    </row>
    <row r="15" spans="1:25" ht="12.75" customHeight="1" x14ac:dyDescent="0.2"/>
    <row r="16" spans="1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</sheetData>
  <mergeCells count="13">
    <mergeCell ref="A3:U3"/>
    <mergeCell ref="S4:S6"/>
    <mergeCell ref="G4:R5"/>
    <mergeCell ref="V4:V5"/>
    <mergeCell ref="T4:T6"/>
    <mergeCell ref="U4:U6"/>
    <mergeCell ref="A12:B12"/>
    <mergeCell ref="E13:E14"/>
    <mergeCell ref="B14:C14"/>
    <mergeCell ref="B4:B6"/>
    <mergeCell ref="D4:F5"/>
    <mergeCell ref="A4:A6"/>
    <mergeCell ref="C4:C6"/>
  </mergeCells>
  <printOptions horizontalCentered="1"/>
  <pageMargins left="0.78740157480314965" right="0.39370078740157483" top="0.98425196850393704" bottom="0.98425196850393704" header="0" footer="0"/>
  <pageSetup paperSize="9" orientation="landscape" r:id="rId1"/>
  <ignoredErrors>
    <ignoredError sqref="F1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FLOREZ CATON</dc:creator>
  <cp:lastModifiedBy>Lucía Díez Lazo</cp:lastModifiedBy>
  <dcterms:created xsi:type="dcterms:W3CDTF">2024-05-31T12:47:52Z</dcterms:created>
  <dcterms:modified xsi:type="dcterms:W3CDTF">2024-06-03T14:32:09Z</dcterms:modified>
</cp:coreProperties>
</file>