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7905" windowHeight="7755" tabRatio="878" firstSheet="1" activeTab="1"/>
  </bookViews>
  <sheets>
    <sheet name="Datos Folleto Institucional" sheetId="1" state="hidden" r:id="rId1"/>
    <sheet name="Ayuda Investigac ULE" sheetId="2" r:id="rId2"/>
    <sheet name="Formación y movilidad" sheetId="3" r:id="rId3"/>
    <sheet name="Proyectos y contratos" sheetId="4" r:id="rId4"/>
    <sheet name="Infraestructuras" sheetId="5" r:id="rId5"/>
    <sheet name="Patentes" sheetId="6" r:id="rId6"/>
    <sheet name="Publicaciones" sheetId="7" state="hidden" r:id="rId7"/>
    <sheet name="Recursos humanos" sheetId="8" r:id="rId8"/>
    <sheet name="Producción científica" sheetId="9" r:id="rId9"/>
    <sheet name="Comité de Ética ULE" sheetId="10" r:id="rId10"/>
  </sheets>
  <definedNames/>
  <calcPr fullCalcOnLoad="1"/>
</workbook>
</file>

<file path=xl/sharedStrings.xml><?xml version="1.0" encoding="utf-8"?>
<sst xmlns="http://schemas.openxmlformats.org/spreadsheetml/2006/main" count="239" uniqueCount="133">
  <si>
    <t>Proyectos de Invest. a nuevos profesores</t>
  </si>
  <si>
    <t>Apoyo a solicitudes Proyectos Unión Europea</t>
  </si>
  <si>
    <t>Ayuda General a la Investigación:</t>
  </si>
  <si>
    <t>Bolsas de Viaje</t>
  </si>
  <si>
    <t>Estancias de Corta Duración (Profesores)</t>
  </si>
  <si>
    <t>Estancias Breves (Estudiantes)</t>
  </si>
  <si>
    <t>Becarios con cargo a Contratos y Proyectos</t>
  </si>
  <si>
    <t>Contratos de personal con cargo a Contratos</t>
  </si>
  <si>
    <t>Adquisición y renovación de equipamiento científico</t>
  </si>
  <si>
    <t>Reparaciones de equipos científicos</t>
  </si>
  <si>
    <t>Total</t>
  </si>
  <si>
    <t>Nº</t>
  </si>
  <si>
    <t>Importe</t>
  </si>
  <si>
    <t>Total fondos de investigación:</t>
  </si>
  <si>
    <t>Investigación financiada por la ULE:</t>
  </si>
  <si>
    <t>Formación</t>
  </si>
  <si>
    <t>Transferencias corrientes</t>
  </si>
  <si>
    <t>Investigación propia</t>
  </si>
  <si>
    <t>Junta de Castilla y León</t>
  </si>
  <si>
    <t>Administr. del Estado y otros entes públicos</t>
  </si>
  <si>
    <t>Instituciones sin fines de lucro</t>
  </si>
  <si>
    <t>Fondos europeos</t>
  </si>
  <si>
    <t>Ayuntamientos y Diputación</t>
  </si>
  <si>
    <t>Empresas privadas</t>
  </si>
  <si>
    <t>Contratos Art. 83</t>
  </si>
  <si>
    <t>Ministerios</t>
  </si>
  <si>
    <t>Con fondos propios</t>
  </si>
  <si>
    <t>Con fondos externos</t>
  </si>
  <si>
    <t>Fondos FEDER:</t>
  </si>
  <si>
    <t>Anticipos reintegrables</t>
  </si>
  <si>
    <t>Subvenciones</t>
  </si>
  <si>
    <t>Fondos MICINN</t>
  </si>
  <si>
    <t>Fondos JCyL</t>
  </si>
  <si>
    <t xml:space="preserve">PIF Asimilado con cargo a proyectos y contratos </t>
  </si>
  <si>
    <t>PIF Homologado</t>
  </si>
  <si>
    <t>Investigadores posdoctorales</t>
  </si>
  <si>
    <t>Programa Ramón y Cajal (MICINN)</t>
  </si>
  <si>
    <t>Programa Juan de la Cierva (MICINN)</t>
  </si>
  <si>
    <t>Programa Técnicos de Apoyo (MICINN)</t>
  </si>
  <si>
    <t>Movilidad de Investigadores</t>
  </si>
  <si>
    <t>Estancias de Corta Duración – PDI:</t>
  </si>
  <si>
    <t>MICINN</t>
  </si>
  <si>
    <t>Estancias Breves – Pers. Invest. en Formación:</t>
  </si>
  <si>
    <t>-   Solicitudes presentadas</t>
  </si>
  <si>
    <t>-   Patentes concedidas</t>
  </si>
  <si>
    <t>-   Patentes licenciadas</t>
  </si>
  <si>
    <t>PATENTES</t>
  </si>
  <si>
    <t>Ciencias Biomédicas y Sanitarias</t>
  </si>
  <si>
    <t>Ingeniería y Tecnología</t>
  </si>
  <si>
    <t>C.C. Experimentales y de la Vida</t>
  </si>
  <si>
    <t>Ciencias Sociales</t>
  </si>
  <si>
    <t>Arte y Humanidades</t>
  </si>
  <si>
    <t>Artículos</t>
  </si>
  <si>
    <t>Revisiones</t>
  </si>
  <si>
    <t>Abstracts</t>
  </si>
  <si>
    <t>Otras</t>
  </si>
  <si>
    <t>PROYECTOS, CONVENIOS Y CONTRATOS</t>
  </si>
  <si>
    <t>Nuevos</t>
  </si>
  <si>
    <t>Vivos</t>
  </si>
  <si>
    <t>MEC</t>
  </si>
  <si>
    <t>Diputación de León</t>
  </si>
  <si>
    <t>Programa Técnicos de Apoyo Junta CyL</t>
  </si>
  <si>
    <t>Regionalizados Junta Castilla y León:</t>
  </si>
  <si>
    <t>Otros</t>
  </si>
  <si>
    <t>Gastos</t>
  </si>
  <si>
    <t>Publicaciones indexadas:</t>
  </si>
  <si>
    <t>Proyectos:</t>
  </si>
  <si>
    <t>Contratos y convenios:</t>
  </si>
  <si>
    <t>Formación PIF:</t>
  </si>
  <si>
    <t>Contratación de Investigadores y Técnicos</t>
  </si>
  <si>
    <t>Infraestructuras científico-tecnológicas:</t>
  </si>
  <si>
    <t>Número</t>
  </si>
  <si>
    <t>PRODUCCIÓN I+D+i</t>
  </si>
  <si>
    <t>DATOS PARA LA MEMORIA ANUAL</t>
  </si>
  <si>
    <t>Patentes:</t>
  </si>
  <si>
    <t>Solicitudes presentadas</t>
  </si>
  <si>
    <t>Patentes concedidas</t>
  </si>
  <si>
    <t>Patentes licenciadas</t>
  </si>
  <si>
    <t>Cantidad concedida</t>
  </si>
  <si>
    <t>RECURSOS DE INVESTIGACIÓN</t>
  </si>
  <si>
    <t>INGRESOS PARA FORMACIÓN Y MOVILIDAD</t>
  </si>
  <si>
    <t>ACTUACIONES EN INFRAESTRUCTURAS CIENTÍFICO-TECNOLÓGICAS</t>
  </si>
  <si>
    <t xml:space="preserve">PROTECCIÓN DE LA PROPIEDAD INTELECTUAL E INDUSTRIAL </t>
  </si>
  <si>
    <t>P. INTELECTUAL</t>
  </si>
  <si>
    <t>PUBLICACIONES INDEXADAS</t>
  </si>
  <si>
    <t>AYUDA A LA INVESTIGACIÓN DE LA ULE (Programa propio)</t>
  </si>
  <si>
    <t>Importe ejecutado</t>
  </si>
  <si>
    <t>Ayuda a profesores fijos no doctores</t>
  </si>
  <si>
    <t>Residencias de Verano en Grupos de investigación</t>
  </si>
  <si>
    <t>Programa de continuidad. Ramón y Cajal</t>
  </si>
  <si>
    <t>Totales</t>
  </si>
  <si>
    <t>Vivos 2014</t>
  </si>
  <si>
    <t>Subv. concedida 2014</t>
  </si>
  <si>
    <t>Predoctorales - ULE</t>
  </si>
  <si>
    <t>Predoctorales “Fundación Carolina Rodríguez”</t>
  </si>
  <si>
    <t>Predoctoresles Ministerio de Educación - PFU</t>
  </si>
  <si>
    <t>Predoctorales Ministerio de Ciencia e Innovación - FPI</t>
  </si>
  <si>
    <t>Predoctorales Junta de Castilla y León</t>
  </si>
  <si>
    <t>Postdoctorales Junta CyL</t>
  </si>
  <si>
    <t>Becarios de Formación</t>
  </si>
  <si>
    <t>Becarios Hospital Clínico Veterinario</t>
  </si>
  <si>
    <t>Contratos art. 83 y Convenios:</t>
  </si>
  <si>
    <t>Sumas Totales</t>
  </si>
  <si>
    <t>Prácticas de investigación</t>
  </si>
  <si>
    <t>-   Registros concedidos</t>
  </si>
  <si>
    <t>Fondos FEDER (programa infraestructuras Plan Nacional):</t>
  </si>
  <si>
    <t>-</t>
  </si>
  <si>
    <t>Importe presupuestado / concedido</t>
  </si>
  <si>
    <t>INFORMES EMITIDOS POR EL COMITÉ DE ÉTICA DE LA ULE</t>
  </si>
  <si>
    <t>Nº de Informes:</t>
  </si>
  <si>
    <t>Nº artículos</t>
  </si>
  <si>
    <t>Nº revisiones</t>
  </si>
  <si>
    <t>Nº proceedings y otros</t>
  </si>
  <si>
    <t>Libros</t>
  </si>
  <si>
    <t>Ciencias Experimentales</t>
  </si>
  <si>
    <t>Ciencias de la Salud</t>
  </si>
  <si>
    <t>Ciencias Sociales y Jurídicas</t>
  </si>
  <si>
    <t>Ingeniería y Arquitectura</t>
  </si>
  <si>
    <t>Contribuciones recogidas en la Wok 2014</t>
  </si>
  <si>
    <t>WOK: Web of Science (Thompson Reuters)</t>
  </si>
  <si>
    <t>-   Registros licenciados</t>
  </si>
  <si>
    <t>TESIS DEFENDIDAS EN EL CURSO 2013-14</t>
  </si>
  <si>
    <t>RECURSOS HUMANOS EN I+D+I</t>
  </si>
  <si>
    <t>Nº de miembros</t>
  </si>
  <si>
    <t>De carácter Ordinario</t>
  </si>
  <si>
    <t>De carácter Interuniver. o Mixto:</t>
  </si>
  <si>
    <t>De carácter Excepcional:</t>
  </si>
  <si>
    <t>Grupos de Investigación 2014</t>
  </si>
  <si>
    <t>Total Grupos</t>
  </si>
  <si>
    <t>POR RAMAS DEL CONOCIMIENTO</t>
  </si>
  <si>
    <t>A Departament. e Institutos Universit. (LOU)</t>
  </si>
  <si>
    <t>A Institutos Propios de Investigación</t>
  </si>
  <si>
    <t>A Grupos de Investigación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</si>
</sst>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&quot;€&quot;_-;\-* #,##0.0\ &quot;€&quot;_-;_-* &quot;-&quot;??\ &quot;€&quot;_-;_-@_-"/>
    <numFmt numFmtId="165" formatCode="_-* #,##0\ &quot;€&quot;_-;\-* #,##0\ &quot;€&quot;_-;_-* &quot;-&quot;??\ &quot;€&quot;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\ &quot;€&quot;"/>
    <numFmt numFmtId="169" formatCode="#,##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3F3F76"/>
      <name val="Arial"/>
      <family val="2"/>
    </font>
    <font>
      <sz val="10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8" borderId="2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6" fontId="0" fillId="0" borderId="0" xfId="0" applyNumberFormat="1" applyAlignment="1">
      <alignment/>
    </xf>
    <xf numFmtId="6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165" fontId="1" fillId="0" borderId="0" xfId="46" applyNumberFormat="1" applyFont="1" applyAlignment="1">
      <alignment/>
    </xf>
    <xf numFmtId="165" fontId="1" fillId="0" borderId="0" xfId="46" applyNumberFormat="1" applyFont="1" applyAlignment="1">
      <alignment horizontal="center"/>
    </xf>
    <xf numFmtId="167" fontId="1" fillId="0" borderId="0" xfId="41" applyNumberFormat="1" applyFont="1" applyAlignment="1">
      <alignment/>
    </xf>
    <xf numFmtId="0" fontId="0" fillId="0" borderId="0" xfId="0" applyAlignment="1">
      <alignment horizontal="center"/>
    </xf>
    <xf numFmtId="165" fontId="5" fillId="0" borderId="0" xfId="0" applyNumberFormat="1" applyFont="1" applyAlignment="1">
      <alignment/>
    </xf>
    <xf numFmtId="165" fontId="1" fillId="0" borderId="0" xfId="46" applyNumberFormat="1" applyFont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0" xfId="46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Font="1" applyFill="1" applyBorder="1" applyAlignment="1">
      <alignment/>
    </xf>
    <xf numFmtId="0" fontId="0" fillId="33" borderId="0" xfId="0" applyFont="1" applyFill="1" applyAlignment="1">
      <alignment horizontal="left"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0" fontId="46" fillId="33" borderId="11" xfId="55" applyFont="1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7" fillId="33" borderId="1" xfId="55" applyFont="1" applyFill="1" applyAlignment="1">
      <alignment/>
    </xf>
    <xf numFmtId="3" fontId="7" fillId="33" borderId="1" xfId="55" applyNumberFormat="1" applyFont="1" applyFill="1" applyAlignment="1">
      <alignment/>
    </xf>
    <xf numFmtId="3" fontId="7" fillId="33" borderId="12" xfId="55" applyNumberFormat="1" applyFont="1" applyFill="1" applyBorder="1" applyAlignment="1">
      <alignment/>
    </xf>
    <xf numFmtId="0" fontId="7" fillId="33" borderId="13" xfId="55" applyFont="1" applyFill="1" applyBorder="1" applyAlignment="1">
      <alignment/>
    </xf>
    <xf numFmtId="3" fontId="7" fillId="33" borderId="14" xfId="55" applyNumberFormat="1" applyFont="1" applyFill="1" applyBorder="1" applyAlignment="1">
      <alignment/>
    </xf>
    <xf numFmtId="3" fontId="7" fillId="33" borderId="11" xfId="55" applyNumberFormat="1" applyFont="1" applyFill="1" applyBorder="1" applyAlignment="1">
      <alignment/>
    </xf>
    <xf numFmtId="3" fontId="1" fillId="0" borderId="11" xfId="46" applyNumberFormat="1" applyFont="1" applyBorder="1" applyAlignment="1">
      <alignment/>
    </xf>
    <xf numFmtId="0" fontId="0" fillId="33" borderId="11" xfId="55" applyFont="1" applyFill="1" applyBorder="1" applyAlignment="1">
      <alignment/>
    </xf>
    <xf numFmtId="3" fontId="0" fillId="33" borderId="11" xfId="55" applyNumberFormat="1" applyFont="1" applyFill="1" applyBorder="1" applyAlignment="1">
      <alignment/>
    </xf>
    <xf numFmtId="0" fontId="1" fillId="0" borderId="15" xfId="55" applyFont="1" applyFill="1" applyBorder="1" applyAlignment="1">
      <alignment/>
    </xf>
    <xf numFmtId="3" fontId="1" fillId="0" borderId="15" xfId="55" applyNumberFormat="1" applyFont="1" applyFill="1" applyBorder="1" applyAlignment="1">
      <alignment/>
    </xf>
    <xf numFmtId="0" fontId="0" fillId="0" borderId="0" xfId="0" applyFont="1" applyAlignment="1" quotePrefix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6" fillId="0" borderId="0" xfId="0" applyFont="1" applyAlignment="1">
      <alignment/>
    </xf>
    <xf numFmtId="0" fontId="6" fillId="0" borderId="0" xfId="58" applyFont="1" applyFill="1" applyBorder="1">
      <alignment/>
      <protection/>
    </xf>
    <xf numFmtId="0" fontId="6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0" fontId="9" fillId="0" borderId="0" xfId="0" applyFont="1" applyAlignment="1">
      <alignment/>
    </xf>
    <xf numFmtId="0" fontId="47" fillId="0" borderId="1" xfId="55" applyFont="1" applyFill="1" applyAlignment="1">
      <alignment/>
    </xf>
    <xf numFmtId="0" fontId="6" fillId="0" borderId="0" xfId="0" applyFont="1" applyBorder="1" applyAlignment="1">
      <alignment horizontal="center"/>
    </xf>
    <xf numFmtId="0" fontId="39" fillId="0" borderId="0" xfId="55" applyFont="1" applyFill="1" applyBorder="1" applyAlignment="1">
      <alignment/>
    </xf>
    <xf numFmtId="0" fontId="0" fillId="0" borderId="0" xfId="0" applyFont="1" applyFill="1" applyAlignment="1">
      <alignment/>
    </xf>
    <xf numFmtId="0" fontId="47" fillId="0" borderId="0" xfId="55" applyFont="1" applyFill="1" applyBorder="1" applyAlignment="1">
      <alignment/>
    </xf>
    <xf numFmtId="6" fontId="1" fillId="0" borderId="0" xfId="0" applyNumberFormat="1" applyFont="1" applyFill="1" applyAlignment="1">
      <alignment/>
    </xf>
    <xf numFmtId="6" fontId="0" fillId="0" borderId="0" xfId="0" applyNumberFormat="1" applyFont="1" applyFill="1" applyAlignment="1">
      <alignment/>
    </xf>
    <xf numFmtId="4" fontId="47" fillId="0" borderId="1" xfId="55" applyNumberFormat="1" applyFont="1" applyFill="1" applyAlignment="1">
      <alignment/>
    </xf>
    <xf numFmtId="0" fontId="6" fillId="0" borderId="0" xfId="58" applyFont="1" applyAlignment="1">
      <alignment horizontal="left"/>
      <protection/>
    </xf>
    <xf numFmtId="0" fontId="7" fillId="34" borderId="1" xfId="55" applyFont="1" applyFill="1" applyAlignment="1">
      <alignment/>
    </xf>
    <xf numFmtId="3" fontId="7" fillId="34" borderId="1" xfId="55" applyNumberFormat="1" applyFont="1" applyFill="1" applyAlignment="1">
      <alignment/>
    </xf>
    <xf numFmtId="0" fontId="7" fillId="34" borderId="1" xfId="55" applyFont="1" applyFill="1" applyAlignment="1">
      <alignment/>
    </xf>
    <xf numFmtId="3" fontId="7" fillId="34" borderId="1" xfId="55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zoomScalePageLayoutView="0" workbookViewId="0" topLeftCell="A1">
      <selection activeCell="C41" sqref="C41"/>
    </sheetView>
  </sheetViews>
  <sheetFormatPr defaultColWidth="9.140625" defaultRowHeight="12.75"/>
  <cols>
    <col min="1" max="1" width="41.28125" style="0" customWidth="1"/>
    <col min="2" max="2" width="14.28125" style="0" customWidth="1"/>
    <col min="3" max="3" width="14.7109375" style="0" customWidth="1"/>
    <col min="4" max="16384" width="11.421875" style="0" customWidth="1"/>
  </cols>
  <sheetData>
    <row r="1" ht="12.75">
      <c r="A1" s="4" t="s">
        <v>73</v>
      </c>
    </row>
    <row r="3" spans="1:3" ht="15">
      <c r="A3" s="4" t="s">
        <v>79</v>
      </c>
      <c r="B3" s="16">
        <v>2010</v>
      </c>
      <c r="C3" s="16">
        <v>2011</v>
      </c>
    </row>
    <row r="4" spans="1:3" ht="12.75">
      <c r="A4" s="4" t="s">
        <v>13</v>
      </c>
      <c r="B4" s="14" t="e">
        <f>B6+B11+B18+B26+B32+B37</f>
        <v>#REF!</v>
      </c>
      <c r="C4" s="14">
        <f>C6+C11+C18+C26+C32+C37</f>
        <v>0</v>
      </c>
    </row>
    <row r="6" spans="1:3" ht="12.75">
      <c r="A6" s="4" t="s">
        <v>14</v>
      </c>
      <c r="B6" s="10" t="e">
        <f>SUM(B7:B9)</f>
        <v>#REF!</v>
      </c>
      <c r="C6" s="10">
        <f>SUM(C7:C9)</f>
        <v>0</v>
      </c>
    </row>
    <row r="7" spans="1:3" ht="12.75">
      <c r="A7" s="7" t="s">
        <v>15</v>
      </c>
      <c r="B7" s="1" t="e">
        <f>'Formación y movilidad'!#REF!</f>
        <v>#REF!</v>
      </c>
      <c r="C7" s="1"/>
    </row>
    <row r="8" spans="1:3" ht="12.75">
      <c r="A8" s="7" t="s">
        <v>16</v>
      </c>
      <c r="B8" s="1" t="e">
        <f>Infraestructuras!#REF!</f>
        <v>#REF!</v>
      </c>
      <c r="C8" s="1"/>
    </row>
    <row r="9" spans="1:3" ht="12.75">
      <c r="A9" s="7" t="s">
        <v>17</v>
      </c>
      <c r="B9" s="1" t="e">
        <f>'Ayuda Investigac ULE'!#REF!</f>
        <v>#REF!</v>
      </c>
      <c r="C9" s="1"/>
    </row>
    <row r="11" spans="1:3" ht="12.75">
      <c r="A11" s="4" t="s">
        <v>66</v>
      </c>
      <c r="B11" s="10" t="e">
        <f>SUM(B12:B16)</f>
        <v>#REF!</v>
      </c>
      <c r="C11" s="10">
        <f>SUM(C12:C16)</f>
        <v>0</v>
      </c>
    </row>
    <row r="12" spans="1:3" ht="12.75">
      <c r="A12" s="7" t="s">
        <v>18</v>
      </c>
      <c r="B12" s="1" t="e">
        <f>'Proyectos y contratos'!#REF!</f>
        <v>#REF!</v>
      </c>
      <c r="C12" s="1"/>
    </row>
    <row r="13" spans="1:3" ht="12.75">
      <c r="A13" s="7" t="s">
        <v>19</v>
      </c>
      <c r="B13" s="1" t="e">
        <f>'Proyectos y contratos'!#REF!</f>
        <v>#REF!</v>
      </c>
      <c r="C13" s="1"/>
    </row>
    <row r="14" spans="1:3" ht="12.75">
      <c r="A14" s="7" t="s">
        <v>22</v>
      </c>
      <c r="B14" s="1" t="e">
        <f>'Proyectos y contratos'!#REF!</f>
        <v>#REF!</v>
      </c>
      <c r="C14" s="1"/>
    </row>
    <row r="15" spans="1:3" ht="12.75">
      <c r="A15" s="7" t="s">
        <v>20</v>
      </c>
      <c r="B15" s="1" t="e">
        <f>'Proyectos y contratos'!#REF!</f>
        <v>#REF!</v>
      </c>
      <c r="C15" s="1"/>
    </row>
    <row r="16" spans="1:3" ht="12.75">
      <c r="A16" s="7" t="s">
        <v>21</v>
      </c>
      <c r="B16" s="1" t="e">
        <f>'Proyectos y contratos'!#REF!</f>
        <v>#REF!</v>
      </c>
      <c r="C16" s="1"/>
    </row>
    <row r="18" spans="1:3" ht="12.75">
      <c r="A18" s="8" t="s">
        <v>67</v>
      </c>
      <c r="B18" s="10" t="e">
        <f>SUM(B19:B24)</f>
        <v>#REF!</v>
      </c>
      <c r="C18" s="10">
        <f>SUM(C19:C24)</f>
        <v>0</v>
      </c>
    </row>
    <row r="19" spans="1:3" ht="12.75">
      <c r="A19" s="7" t="s">
        <v>18</v>
      </c>
      <c r="B19" s="1" t="e">
        <f>'Proyectos y contratos'!#REF!</f>
        <v>#REF!</v>
      </c>
      <c r="C19" s="1"/>
    </row>
    <row r="20" spans="1:3" ht="12.75">
      <c r="A20" s="7" t="s">
        <v>19</v>
      </c>
      <c r="B20" s="1" t="e">
        <f>'Proyectos y contratos'!#REF!</f>
        <v>#REF!</v>
      </c>
      <c r="C20" s="1"/>
    </row>
    <row r="21" spans="1:3" ht="12.75">
      <c r="A21" s="7" t="s">
        <v>22</v>
      </c>
      <c r="B21" s="1" t="e">
        <f>'Proyectos y contratos'!#REF!</f>
        <v>#REF!</v>
      </c>
      <c r="C21" s="1"/>
    </row>
    <row r="22" spans="1:3" ht="12.75">
      <c r="A22" s="7" t="s">
        <v>23</v>
      </c>
      <c r="B22" s="1"/>
      <c r="C22" s="1"/>
    </row>
    <row r="23" spans="1:3" ht="12.75">
      <c r="A23" s="7" t="s">
        <v>20</v>
      </c>
      <c r="B23" s="1"/>
      <c r="C23" s="1"/>
    </row>
    <row r="24" spans="1:3" ht="12.75">
      <c r="A24" s="7" t="s">
        <v>24</v>
      </c>
      <c r="B24" s="1" t="e">
        <f>'Proyectos y contratos'!#REF!</f>
        <v>#REF!</v>
      </c>
      <c r="C24" s="1"/>
    </row>
    <row r="25" ht="12.75">
      <c r="A25" s="7"/>
    </row>
    <row r="26" spans="1:3" ht="12.75">
      <c r="A26" s="8" t="s">
        <v>68</v>
      </c>
      <c r="B26" s="10" t="e">
        <f>SUM(B27:B28)</f>
        <v>#REF!</v>
      </c>
      <c r="C26" s="10">
        <f>SUM(C27:C28)</f>
        <v>0</v>
      </c>
    </row>
    <row r="27" spans="1:3" ht="12.75">
      <c r="A27" s="7" t="s">
        <v>18</v>
      </c>
      <c r="B27" s="1" t="e">
        <f>'Formación y movilidad'!#REF!+'Formación y movilidad'!#REF!</f>
        <v>#REF!</v>
      </c>
      <c r="C27" s="1"/>
    </row>
    <row r="28" spans="1:3" ht="12.75">
      <c r="A28" s="6" t="s">
        <v>25</v>
      </c>
      <c r="B28" s="1" t="e">
        <f>'Formación y movilidad'!#REF!+'Formación y movilidad'!#REF!</f>
        <v>#REF!</v>
      </c>
      <c r="C28" s="1"/>
    </row>
    <row r="29" spans="1:3" ht="12.75">
      <c r="A29" s="6" t="s">
        <v>60</v>
      </c>
      <c r="B29" s="1" t="e">
        <f>'Formación y movilidad'!#REF!</f>
        <v>#REF!</v>
      </c>
      <c r="C29" s="1"/>
    </row>
    <row r="30" spans="1:3" ht="12.75">
      <c r="A30" s="7" t="s">
        <v>20</v>
      </c>
      <c r="B30" s="1" t="e">
        <f>'Formación y movilidad'!#REF!</f>
        <v>#REF!</v>
      </c>
      <c r="C30" s="1"/>
    </row>
    <row r="32" spans="1:3" ht="12.75">
      <c r="A32" s="8" t="s">
        <v>69</v>
      </c>
      <c r="B32" s="10" t="e">
        <f>SUM(B33:B34)</f>
        <v>#REF!</v>
      </c>
      <c r="C32" s="10">
        <f>SUM(C33:C34)</f>
        <v>0</v>
      </c>
    </row>
    <row r="33" spans="1:3" ht="12.75">
      <c r="A33" s="7" t="s">
        <v>18</v>
      </c>
      <c r="B33" s="1" t="e">
        <f>'Formación y movilidad'!#REF!</f>
        <v>#REF!</v>
      </c>
      <c r="C33" s="1"/>
    </row>
    <row r="34" spans="1:3" ht="12.75">
      <c r="A34" s="6" t="s">
        <v>25</v>
      </c>
      <c r="B34" s="1" t="e">
        <f>'Formación y movilidad'!#REF!+'Formación y movilidad'!#REF!+'Formación y movilidad'!#REF!</f>
        <v>#REF!</v>
      </c>
      <c r="C34" s="1"/>
    </row>
    <row r="37" spans="1:3" ht="12.75">
      <c r="A37" s="8" t="s">
        <v>70</v>
      </c>
      <c r="B37" s="10" t="e">
        <f>SUM(B38:B41)</f>
        <v>#REF!</v>
      </c>
      <c r="C37" s="10">
        <f>SUM(C38:C41)</f>
        <v>0</v>
      </c>
    </row>
    <row r="38" spans="1:3" ht="12.75">
      <c r="A38" s="13" t="s">
        <v>26</v>
      </c>
      <c r="B38" s="1" t="e">
        <f>Infraestructuras!#REF!</f>
        <v>#REF!</v>
      </c>
      <c r="C38" s="1"/>
    </row>
    <row r="39" ht="12.75">
      <c r="A39" s="13" t="s">
        <v>28</v>
      </c>
    </row>
    <row r="40" spans="1:3" ht="12.75">
      <c r="A40" s="6" t="s">
        <v>29</v>
      </c>
      <c r="B40" s="1" t="e">
        <f>Infraestructuras!#REF!</f>
        <v>#REF!</v>
      </c>
      <c r="C40" s="1"/>
    </row>
    <row r="41" spans="1:3" ht="12.75">
      <c r="A41" s="6" t="s">
        <v>62</v>
      </c>
      <c r="B41" s="1" t="e">
        <f>Infraestructuras!#REF!</f>
        <v>#REF!</v>
      </c>
      <c r="C41" s="1"/>
    </row>
    <row r="44" ht="12.75">
      <c r="B44" s="5" t="s">
        <v>71</v>
      </c>
    </row>
    <row r="45" ht="12.75">
      <c r="A45" s="4" t="s">
        <v>72</v>
      </c>
    </row>
    <row r="46" spans="1:3" ht="12.75">
      <c r="A46" s="8" t="s">
        <v>65</v>
      </c>
      <c r="B46" s="9">
        <f>B48+B55+B62+B69</f>
        <v>308</v>
      </c>
      <c r="C46" s="9">
        <f>C48+C55+C62+C69</f>
        <v>0</v>
      </c>
    </row>
    <row r="47" ht="12.75">
      <c r="A47" s="8"/>
    </row>
    <row r="48" spans="1:3" ht="12.75">
      <c r="A48" s="5" t="s">
        <v>52</v>
      </c>
      <c r="B48" s="4">
        <f>SUM(B49:B53)</f>
        <v>259</v>
      </c>
      <c r="C48" s="4">
        <f>SUM(C49:C53)</f>
        <v>0</v>
      </c>
    </row>
    <row r="49" spans="1:2" ht="12.75">
      <c r="A49" s="6" t="s">
        <v>49</v>
      </c>
      <c r="B49">
        <f>Publicaciones!B4</f>
        <v>164</v>
      </c>
    </row>
    <row r="50" spans="1:2" ht="12.75">
      <c r="A50" s="6" t="s">
        <v>47</v>
      </c>
      <c r="B50">
        <f>Publicaciones!B5</f>
        <v>47</v>
      </c>
    </row>
    <row r="51" spans="1:2" ht="12.75">
      <c r="A51" s="6" t="s">
        <v>48</v>
      </c>
      <c r="B51">
        <f>Publicaciones!B6</f>
        <v>31</v>
      </c>
    </row>
    <row r="52" spans="1:2" ht="12.75">
      <c r="A52" s="6" t="s">
        <v>50</v>
      </c>
      <c r="B52">
        <f>Publicaciones!B7</f>
        <v>14</v>
      </c>
    </row>
    <row r="53" spans="1:2" ht="12.75">
      <c r="A53" s="6" t="s">
        <v>51</v>
      </c>
      <c r="B53">
        <f>Publicaciones!B8</f>
        <v>3</v>
      </c>
    </row>
    <row r="54" ht="12.75">
      <c r="A54" s="6"/>
    </row>
    <row r="55" spans="1:3" ht="12.75">
      <c r="A55" s="5" t="s">
        <v>53</v>
      </c>
      <c r="B55" s="4">
        <f>SUM(B56:B60)</f>
        <v>21</v>
      </c>
      <c r="C55" s="4">
        <f>SUM(C56:C60)</f>
        <v>0</v>
      </c>
    </row>
    <row r="56" spans="1:2" ht="12.75">
      <c r="A56" s="6" t="s">
        <v>49</v>
      </c>
      <c r="B56">
        <f>Publicaciones!C4</f>
        <v>12</v>
      </c>
    </row>
    <row r="57" spans="1:2" ht="12.75">
      <c r="A57" s="6" t="s">
        <v>47</v>
      </c>
      <c r="B57">
        <f>Publicaciones!C5</f>
        <v>7</v>
      </c>
    </row>
    <row r="58" spans="1:2" ht="12.75">
      <c r="A58" s="6" t="s">
        <v>48</v>
      </c>
      <c r="B58">
        <f>Publicaciones!C6</f>
        <v>0</v>
      </c>
    </row>
    <row r="59" spans="1:2" ht="12.75">
      <c r="A59" s="6" t="s">
        <v>50</v>
      </c>
      <c r="B59">
        <f>Publicaciones!C7</f>
        <v>1</v>
      </c>
    </row>
    <row r="60" spans="1:2" ht="12.75">
      <c r="A60" s="6" t="s">
        <v>51</v>
      </c>
      <c r="B60">
        <f>Publicaciones!C8</f>
        <v>1</v>
      </c>
    </row>
    <row r="62" spans="1:3" ht="12.75">
      <c r="A62" s="5" t="s">
        <v>54</v>
      </c>
      <c r="B62" s="4">
        <f>SUM(B63:B67)</f>
        <v>17</v>
      </c>
      <c r="C62" s="4">
        <f>SUM(C63:C67)</f>
        <v>0</v>
      </c>
    </row>
    <row r="63" spans="1:2" ht="12.75">
      <c r="A63" s="6" t="s">
        <v>49</v>
      </c>
      <c r="B63">
        <f>Publicaciones!D4</f>
        <v>10</v>
      </c>
    </row>
    <row r="64" spans="1:2" ht="12.75">
      <c r="A64" s="6" t="s">
        <v>47</v>
      </c>
      <c r="B64">
        <f>Publicaciones!D5</f>
        <v>7</v>
      </c>
    </row>
    <row r="65" spans="1:2" ht="12.75">
      <c r="A65" s="6" t="s">
        <v>48</v>
      </c>
      <c r="B65">
        <f>Publicaciones!D6</f>
        <v>0</v>
      </c>
    </row>
    <row r="66" spans="1:2" ht="12.75">
      <c r="A66" s="6" t="s">
        <v>50</v>
      </c>
      <c r="B66">
        <f>Publicaciones!D7</f>
        <v>0</v>
      </c>
    </row>
    <row r="67" spans="1:2" ht="12.75">
      <c r="A67" s="6" t="s">
        <v>51</v>
      </c>
      <c r="B67">
        <f>Publicaciones!D8</f>
        <v>0</v>
      </c>
    </row>
    <row r="68" ht="12.75">
      <c r="A68" s="6"/>
    </row>
    <row r="69" spans="1:3" ht="12.75">
      <c r="A69" s="5" t="s">
        <v>55</v>
      </c>
      <c r="B69" s="4">
        <f>SUM(B70:B74)</f>
        <v>11</v>
      </c>
      <c r="C69" s="4">
        <f>SUM(C70:C74)</f>
        <v>0</v>
      </c>
    </row>
    <row r="70" spans="1:2" ht="12.75">
      <c r="A70" s="6" t="s">
        <v>49</v>
      </c>
      <c r="B70">
        <v>4</v>
      </c>
    </row>
    <row r="71" spans="1:2" ht="12.75">
      <c r="A71" s="6" t="s">
        <v>47</v>
      </c>
      <c r="B71">
        <v>3</v>
      </c>
    </row>
    <row r="72" spans="1:2" ht="12.75">
      <c r="A72" s="6" t="s">
        <v>48</v>
      </c>
      <c r="B72">
        <v>0</v>
      </c>
    </row>
    <row r="73" spans="1:2" ht="12.75">
      <c r="A73" s="6" t="s">
        <v>50</v>
      </c>
      <c r="B73">
        <v>1</v>
      </c>
    </row>
    <row r="74" spans="1:2" ht="12.75">
      <c r="A74" s="6" t="s">
        <v>51</v>
      </c>
      <c r="B74">
        <v>3</v>
      </c>
    </row>
    <row r="76" ht="12.75">
      <c r="A76" s="8" t="s">
        <v>74</v>
      </c>
    </row>
    <row r="77" spans="1:2" ht="12.75">
      <c r="A77" s="6" t="s">
        <v>75</v>
      </c>
      <c r="B77">
        <v>5</v>
      </c>
    </row>
    <row r="78" spans="1:2" ht="12.75">
      <c r="A78" s="6" t="s">
        <v>76</v>
      </c>
      <c r="B78">
        <v>1</v>
      </c>
    </row>
    <row r="79" spans="1:2" ht="12.75">
      <c r="A79" s="6" t="s">
        <v>77</v>
      </c>
      <c r="B79">
        <v>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9.00390625" style="0" customWidth="1"/>
    <col min="2" max="16384" width="11.421875" style="0" customWidth="1"/>
  </cols>
  <sheetData>
    <row r="1" spans="1:2" ht="15">
      <c r="A1" s="60" t="s">
        <v>108</v>
      </c>
      <c r="B1" s="64"/>
    </row>
    <row r="2" spans="1:2" ht="15">
      <c r="A2" s="60"/>
      <c r="B2" s="64"/>
    </row>
    <row r="3" spans="1:2" ht="15">
      <c r="A3" s="60"/>
      <c r="B3" s="66">
        <v>2014</v>
      </c>
    </row>
    <row r="4" spans="1:2" ht="15">
      <c r="A4" s="64" t="s">
        <v>109</v>
      </c>
      <c r="B4" s="67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E3" sqref="E3:E17"/>
    </sheetView>
  </sheetViews>
  <sheetFormatPr defaultColWidth="11.421875" defaultRowHeight="12.75"/>
  <cols>
    <col min="1" max="1" width="44.140625" style="22" customWidth="1"/>
    <col min="2" max="16384" width="11.421875" style="22" customWidth="1"/>
  </cols>
  <sheetData>
    <row r="1" spans="1:3" ht="12.75">
      <c r="A1" s="4" t="s">
        <v>85</v>
      </c>
      <c r="C1" s="25"/>
    </row>
    <row r="2" spans="1:3" ht="12.75">
      <c r="A2" s="4"/>
      <c r="B2" s="78">
        <v>2014</v>
      </c>
      <c r="C2" s="78"/>
    </row>
    <row r="3" spans="1:3" ht="12.75">
      <c r="A3" s="4"/>
      <c r="B3" s="5" t="s">
        <v>11</v>
      </c>
      <c r="C3" s="26" t="s">
        <v>12</v>
      </c>
    </row>
    <row r="4" spans="1:3" ht="12.75">
      <c r="A4" s="22" t="s">
        <v>0</v>
      </c>
      <c r="B4" s="38">
        <v>0</v>
      </c>
      <c r="C4" s="39">
        <v>0</v>
      </c>
    </row>
    <row r="5" spans="1:3" ht="12.75">
      <c r="A5" s="22" t="s">
        <v>1</v>
      </c>
      <c r="B5" s="38">
        <v>5</v>
      </c>
      <c r="C5" s="39">
        <v>5000</v>
      </c>
    </row>
    <row r="6" spans="1:3" ht="12.75">
      <c r="A6" s="22" t="s">
        <v>87</v>
      </c>
      <c r="B6" s="38"/>
      <c r="C6" s="39"/>
    </row>
    <row r="7" spans="1:3" ht="12.75">
      <c r="A7" s="22" t="s">
        <v>2</v>
      </c>
      <c r="B7" s="38"/>
      <c r="C7" s="39"/>
    </row>
    <row r="8" spans="1:3" ht="12.75">
      <c r="A8" s="7" t="s">
        <v>130</v>
      </c>
      <c r="B8" s="38">
        <v>28</v>
      </c>
      <c r="C8" s="39">
        <v>80000</v>
      </c>
    </row>
    <row r="9" spans="1:3" ht="12.75">
      <c r="A9" s="7" t="s">
        <v>131</v>
      </c>
      <c r="B9" s="38">
        <v>6</v>
      </c>
      <c r="C9" s="39">
        <v>8000</v>
      </c>
    </row>
    <row r="10" spans="1:3" ht="12.75">
      <c r="A10" s="7" t="s">
        <v>132</v>
      </c>
      <c r="B10" s="38">
        <v>123</v>
      </c>
      <c r="C10" s="39">
        <v>72000</v>
      </c>
    </row>
    <row r="11" spans="1:3" ht="12.75">
      <c r="A11" s="27" t="s">
        <v>88</v>
      </c>
      <c r="B11" s="38"/>
      <c r="C11" s="39"/>
    </row>
    <row r="12" spans="1:3" ht="12.75">
      <c r="A12" s="22" t="s">
        <v>3</v>
      </c>
      <c r="B12" s="38">
        <v>166</v>
      </c>
      <c r="C12" s="39">
        <v>53958.14</v>
      </c>
    </row>
    <row r="13" spans="1:3" ht="12.75">
      <c r="A13" s="22" t="s">
        <v>4</v>
      </c>
      <c r="B13" s="38">
        <v>24</v>
      </c>
      <c r="C13" s="39">
        <v>15964.4</v>
      </c>
    </row>
    <row r="14" spans="1:3" ht="12.75">
      <c r="A14" s="22" t="s">
        <v>5</v>
      </c>
      <c r="B14" s="38">
        <v>11</v>
      </c>
      <c r="C14" s="39">
        <v>55251</v>
      </c>
    </row>
    <row r="15" spans="1:3" ht="12.75">
      <c r="A15" s="22" t="s">
        <v>89</v>
      </c>
      <c r="B15" s="38"/>
      <c r="C15" s="39"/>
    </row>
    <row r="16" spans="1:3" ht="12.75">
      <c r="A16" s="3" t="s">
        <v>90</v>
      </c>
      <c r="B16" s="12">
        <f>SUM(B4:B14)</f>
        <v>363</v>
      </c>
      <c r="C16" s="21">
        <f>SUM(C4:C14)</f>
        <v>290173.54000000004</v>
      </c>
    </row>
    <row r="17" ht="12.75">
      <c r="C17" s="25"/>
    </row>
  </sheetData>
  <sheetProtection/>
  <mergeCells count="1">
    <mergeCell ref="B2:C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="85" zoomScaleNormal="85" zoomScalePageLayoutView="0" workbookViewId="0" topLeftCell="A1">
      <selection activeCell="G3" sqref="G3"/>
    </sheetView>
  </sheetViews>
  <sheetFormatPr defaultColWidth="11.421875" defaultRowHeight="12.75"/>
  <cols>
    <col min="1" max="1" width="45.7109375" style="22" customWidth="1"/>
    <col min="2" max="5" width="11.421875" style="22" customWidth="1"/>
    <col min="6" max="16384" width="11.421875" style="22" customWidth="1"/>
  </cols>
  <sheetData>
    <row r="1" spans="1:5" ht="12.75">
      <c r="A1" s="4" t="s">
        <v>80</v>
      </c>
      <c r="C1" s="25"/>
      <c r="E1" s="25"/>
    </row>
    <row r="2" spans="1:5" ht="12.75">
      <c r="A2" s="4"/>
      <c r="B2" s="78">
        <v>2014</v>
      </c>
      <c r="C2" s="78"/>
      <c r="D2" s="78"/>
      <c r="E2" s="78"/>
    </row>
    <row r="3" spans="2:5" ht="38.25">
      <c r="B3" s="79" t="s">
        <v>91</v>
      </c>
      <c r="C3" s="79"/>
      <c r="D3" s="5" t="s">
        <v>57</v>
      </c>
      <c r="E3" s="28" t="s">
        <v>92</v>
      </c>
    </row>
    <row r="4" spans="1:5" ht="12.75">
      <c r="A4" s="4" t="s">
        <v>34</v>
      </c>
      <c r="B4" s="5" t="s">
        <v>11</v>
      </c>
      <c r="C4" s="26" t="s">
        <v>12</v>
      </c>
      <c r="D4" s="5" t="s">
        <v>11</v>
      </c>
      <c r="E4" s="26" t="s">
        <v>12</v>
      </c>
    </row>
    <row r="5" spans="1:5" ht="12.75">
      <c r="A5" s="22" t="s">
        <v>93</v>
      </c>
      <c r="B5" s="38">
        <v>12</v>
      </c>
      <c r="C5" s="39">
        <v>183672</v>
      </c>
      <c r="D5" s="38">
        <v>5</v>
      </c>
      <c r="E5" s="39">
        <v>55000</v>
      </c>
    </row>
    <row r="6" spans="1:5" ht="12.75">
      <c r="A6" s="22" t="s">
        <v>94</v>
      </c>
      <c r="B6" s="38">
        <v>0</v>
      </c>
      <c r="C6" s="39">
        <v>0</v>
      </c>
      <c r="D6" s="38">
        <v>1</v>
      </c>
      <c r="E6" s="39">
        <v>11578</v>
      </c>
    </row>
    <row r="7" spans="1:5" ht="12.75">
      <c r="A7" s="22" t="s">
        <v>95</v>
      </c>
      <c r="B7" s="38">
        <f>12+5+5</f>
        <v>22</v>
      </c>
      <c r="C7" s="39">
        <v>330912</v>
      </c>
      <c r="D7" s="38">
        <v>9</v>
      </c>
      <c r="E7" s="39">
        <v>146321</v>
      </c>
    </row>
    <row r="8" spans="1:5" ht="12.75">
      <c r="A8" s="22" t="s">
        <v>96</v>
      </c>
      <c r="B8" s="38">
        <f>2+8+2</f>
        <v>12</v>
      </c>
      <c r="C8" s="39">
        <v>201439</v>
      </c>
      <c r="D8" s="38">
        <v>1</v>
      </c>
      <c r="E8" s="39">
        <v>16258</v>
      </c>
    </row>
    <row r="9" spans="1:5" ht="12.75">
      <c r="A9" s="22" t="s">
        <v>97</v>
      </c>
      <c r="B9" s="38">
        <f>7+8+4</f>
        <v>19</v>
      </c>
      <c r="C9" s="39">
        <v>320781</v>
      </c>
      <c r="D9" s="38">
        <v>7</v>
      </c>
      <c r="E9" s="39">
        <v>135284</v>
      </c>
    </row>
    <row r="10" spans="1:5" ht="12.75">
      <c r="A10" s="3" t="s">
        <v>90</v>
      </c>
      <c r="B10" s="12">
        <f>SUM(B5:B9)</f>
        <v>65</v>
      </c>
      <c r="C10" s="20">
        <f>SUM(C5:C9)</f>
        <v>1036804</v>
      </c>
      <c r="E10" s="25"/>
    </row>
    <row r="11" spans="3:5" ht="12.75">
      <c r="C11" s="25"/>
      <c r="E11" s="25"/>
    </row>
    <row r="12" spans="3:5" ht="12.75">
      <c r="C12" s="25"/>
      <c r="E12" s="25"/>
    </row>
    <row r="13" spans="1:5" ht="12.75">
      <c r="A13" s="4" t="s">
        <v>33</v>
      </c>
      <c r="B13" s="5" t="s">
        <v>11</v>
      </c>
      <c r="C13" s="26" t="s">
        <v>12</v>
      </c>
      <c r="E13" s="25"/>
    </row>
    <row r="14" spans="1:5" ht="12.75">
      <c r="A14" s="22" t="s">
        <v>6</v>
      </c>
      <c r="B14" s="38">
        <v>0</v>
      </c>
      <c r="C14" s="39">
        <v>0</v>
      </c>
      <c r="E14" s="25"/>
    </row>
    <row r="15" spans="1:5" ht="12.75">
      <c r="A15" s="22" t="s">
        <v>7</v>
      </c>
      <c r="B15" s="38">
        <v>182</v>
      </c>
      <c r="C15" s="39">
        <v>3517441.4800000004</v>
      </c>
      <c r="E15" s="25"/>
    </row>
    <row r="16" spans="1:5" ht="12.75">
      <c r="A16" s="3" t="s">
        <v>90</v>
      </c>
      <c r="B16" s="12">
        <f>SUM(B14:B15)</f>
        <v>182</v>
      </c>
      <c r="C16" s="20">
        <f>SUM(C14:C15)</f>
        <v>3517441.4800000004</v>
      </c>
      <c r="E16" s="25"/>
    </row>
    <row r="17" spans="3:5" ht="12.75">
      <c r="C17" s="25"/>
      <c r="E17" s="25"/>
    </row>
    <row r="18" spans="3:5" ht="12.75">
      <c r="C18" s="25"/>
      <c r="E18" s="25"/>
    </row>
    <row r="19" spans="1:5" ht="12.75">
      <c r="A19" s="4" t="s">
        <v>35</v>
      </c>
      <c r="B19" s="5" t="s">
        <v>11</v>
      </c>
      <c r="C19" s="26" t="s">
        <v>12</v>
      </c>
      <c r="E19" s="25"/>
    </row>
    <row r="20" spans="1:5" ht="12.75">
      <c r="A20" s="22" t="s">
        <v>36</v>
      </c>
      <c r="B20" s="38">
        <v>5</v>
      </c>
      <c r="C20" s="40">
        <f>6894.6+41374.96+44182.8+3779.6+44204.9</f>
        <v>140436.86000000002</v>
      </c>
      <c r="D20" s="24"/>
      <c r="E20" s="29"/>
    </row>
    <row r="21" spans="1:5" ht="12.75">
      <c r="A21" s="22" t="s">
        <v>37</v>
      </c>
      <c r="B21" s="38">
        <v>1</v>
      </c>
      <c r="C21" s="40">
        <v>31875.74</v>
      </c>
      <c r="D21" s="24"/>
      <c r="E21" s="29"/>
    </row>
    <row r="22" spans="1:5" ht="12.75">
      <c r="A22" s="22" t="s">
        <v>38</v>
      </c>
      <c r="B22" s="38">
        <v>1</v>
      </c>
      <c r="C22" s="40">
        <v>11409.65</v>
      </c>
      <c r="D22" s="24"/>
      <c r="E22" s="29"/>
    </row>
    <row r="23" spans="1:5" ht="12.75">
      <c r="A23" s="22" t="s">
        <v>61</v>
      </c>
      <c r="B23" s="38">
        <v>3</v>
      </c>
      <c r="C23" s="42">
        <f>18405.12+18473.82+18437.21</f>
        <v>55316.15</v>
      </c>
      <c r="D23" s="24"/>
      <c r="E23" s="29"/>
    </row>
    <row r="24" spans="1:5" ht="12.75">
      <c r="A24" s="22" t="s">
        <v>98</v>
      </c>
      <c r="B24" s="41">
        <v>6</v>
      </c>
      <c r="C24" s="43">
        <f>39481.94+39481.91+39481.91+39481.92+39481.83+39481.91</f>
        <v>236891.42</v>
      </c>
      <c r="D24" s="24"/>
      <c r="E24" s="29"/>
    </row>
    <row r="25" spans="1:5" ht="12.75">
      <c r="A25" s="3" t="s">
        <v>90</v>
      </c>
      <c r="B25" s="12">
        <f>SUM(B20:B24)</f>
        <v>16</v>
      </c>
      <c r="C25" s="20">
        <f>SUM(C20:C24)</f>
        <v>475929.82</v>
      </c>
      <c r="E25" s="25"/>
    </row>
    <row r="26" spans="3:5" ht="12.75">
      <c r="C26" s="25"/>
      <c r="E26" s="25"/>
    </row>
    <row r="27" spans="3:5" ht="12.75">
      <c r="C27" s="25"/>
      <c r="E27" s="25"/>
    </row>
    <row r="28" spans="1:5" ht="12.75">
      <c r="A28" s="4" t="s">
        <v>39</v>
      </c>
      <c r="B28" s="5" t="s">
        <v>11</v>
      </c>
      <c r="C28" s="26" t="s">
        <v>12</v>
      </c>
      <c r="E28" s="25"/>
    </row>
    <row r="29" spans="1:5" ht="12.75">
      <c r="A29" s="22" t="s">
        <v>40</v>
      </c>
      <c r="C29" s="25"/>
      <c r="E29" s="25"/>
    </row>
    <row r="30" spans="1:11" ht="12.75">
      <c r="A30" s="7" t="s">
        <v>41</v>
      </c>
      <c r="B30" s="74" t="s">
        <v>106</v>
      </c>
      <c r="C30" s="75" t="s">
        <v>106</v>
      </c>
      <c r="E30" s="25"/>
      <c r="K30" s="22" t="str">
        <f>CONCATENATE($G$29,": ",G30)</f>
        <v>: </v>
      </c>
    </row>
    <row r="31" spans="1:11" ht="12.75">
      <c r="A31" s="7" t="s">
        <v>59</v>
      </c>
      <c r="B31" s="74" t="s">
        <v>106</v>
      </c>
      <c r="C31" s="75" t="s">
        <v>106</v>
      </c>
      <c r="E31" s="25"/>
      <c r="K31" s="22" t="str">
        <f>CONCATENATE($G$29,": ",G31)</f>
        <v>: </v>
      </c>
    </row>
    <row r="32" spans="1:11" ht="12.75">
      <c r="A32" s="7" t="s">
        <v>18</v>
      </c>
      <c r="B32" s="74" t="s">
        <v>106</v>
      </c>
      <c r="C32" s="75" t="s">
        <v>106</v>
      </c>
      <c r="E32" s="25"/>
      <c r="K32" s="22" t="str">
        <f>CONCATENATE($G$29,": ",G32)</f>
        <v>: </v>
      </c>
    </row>
    <row r="33" spans="1:5" ht="12.75">
      <c r="A33" s="22" t="s">
        <v>42</v>
      </c>
      <c r="B33" s="74" t="s">
        <v>106</v>
      </c>
      <c r="C33" s="75" t="s">
        <v>106</v>
      </c>
      <c r="E33" s="25"/>
    </row>
    <row r="34" spans="1:11" ht="12.75">
      <c r="A34" s="7" t="s">
        <v>41</v>
      </c>
      <c r="B34" s="74">
        <v>8</v>
      </c>
      <c r="C34" s="75">
        <f>5064.28+3840+2770.12+5933.3+5006.97+5108+3495.2+5428.93</f>
        <v>36646.8</v>
      </c>
      <c r="E34" s="25"/>
      <c r="K34" s="22" t="str">
        <f>CONCATENATE($G$33,": ",G34)</f>
        <v>: </v>
      </c>
    </row>
    <row r="35" spans="1:11" ht="12.75">
      <c r="A35" s="7" t="s">
        <v>59</v>
      </c>
      <c r="B35" s="74">
        <v>3</v>
      </c>
      <c r="C35" s="75">
        <v>18604.1</v>
      </c>
      <c r="E35" s="25"/>
      <c r="K35" s="22" t="str">
        <f>CONCATENATE($G$33,": ",G35)</f>
        <v>: </v>
      </c>
    </row>
    <row r="36" spans="1:11" ht="12.75">
      <c r="A36" s="7" t="s">
        <v>18</v>
      </c>
      <c r="B36" s="76" t="s">
        <v>106</v>
      </c>
      <c r="C36" s="77" t="s">
        <v>106</v>
      </c>
      <c r="E36" s="25"/>
      <c r="K36" s="22" t="str">
        <f>CONCATENATE($G$33,": ",G36)</f>
        <v>: </v>
      </c>
    </row>
    <row r="37" spans="1:5" ht="12.75">
      <c r="A37" s="3" t="s">
        <v>90</v>
      </c>
      <c r="B37" s="12">
        <f>SUM(B29:B36)</f>
        <v>11</v>
      </c>
      <c r="C37" s="20">
        <f>SUM(C30:C36)</f>
        <v>55250.9</v>
      </c>
      <c r="E37" s="25"/>
    </row>
    <row r="38" spans="3:5" ht="12.75">
      <c r="C38" s="25"/>
      <c r="E38" s="25"/>
    </row>
    <row r="39" spans="1:5" ht="12.75">
      <c r="A39" s="8" t="s">
        <v>63</v>
      </c>
      <c r="C39" s="25"/>
      <c r="E39" s="25"/>
    </row>
    <row r="40" spans="1:5" ht="12.75">
      <c r="A40" s="22" t="s">
        <v>99</v>
      </c>
      <c r="B40" s="74">
        <v>5</v>
      </c>
      <c r="C40" s="32">
        <v>24000</v>
      </c>
      <c r="E40" s="25"/>
    </row>
    <row r="41" spans="1:5" ht="12.75">
      <c r="A41" s="22" t="s">
        <v>100</v>
      </c>
      <c r="B41" s="74">
        <v>8</v>
      </c>
      <c r="C41" s="32">
        <v>58000</v>
      </c>
      <c r="E41" s="25"/>
    </row>
    <row r="42" spans="1:5" ht="12.75">
      <c r="A42" s="3" t="s">
        <v>90</v>
      </c>
      <c r="B42" s="12">
        <f>SUM(B40:B41)</f>
        <v>13</v>
      </c>
      <c r="C42" s="20">
        <f>SUM(C40:C41)</f>
        <v>82000</v>
      </c>
      <c r="E42" s="25"/>
    </row>
    <row r="43" spans="3:5" ht="12.75">
      <c r="C43" s="25"/>
      <c r="E43" s="25"/>
    </row>
  </sheetData>
  <sheetProtection/>
  <mergeCells count="2">
    <mergeCell ref="B2:E2"/>
    <mergeCell ref="B3:C3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4" sqref="G4:G19"/>
    </sheetView>
  </sheetViews>
  <sheetFormatPr defaultColWidth="11.421875" defaultRowHeight="12.75"/>
  <cols>
    <col min="1" max="1" width="37.28125" style="22" customWidth="1"/>
    <col min="2" max="2" width="6.7109375" style="22" customWidth="1"/>
    <col min="3" max="3" width="11.421875" style="22" customWidth="1"/>
    <col min="4" max="4" width="6.7109375" style="22" customWidth="1"/>
    <col min="5" max="5" width="10.7109375" style="25" customWidth="1"/>
    <col min="6" max="16384" width="11.421875" style="22" customWidth="1"/>
  </cols>
  <sheetData>
    <row r="1" ht="12.75">
      <c r="A1" s="4" t="s">
        <v>56</v>
      </c>
    </row>
    <row r="3" spans="1:5" ht="12.75">
      <c r="A3" s="4" t="s">
        <v>64</v>
      </c>
      <c r="B3" s="78">
        <v>2014</v>
      </c>
      <c r="C3" s="78"/>
      <c r="D3" s="78"/>
      <c r="E3" s="78"/>
    </row>
    <row r="4" spans="1:5" ht="25.5">
      <c r="A4" s="4" t="s">
        <v>66</v>
      </c>
      <c r="B4" s="5" t="s">
        <v>57</v>
      </c>
      <c r="C4" s="15" t="s">
        <v>78</v>
      </c>
      <c r="D4" s="11" t="s">
        <v>58</v>
      </c>
      <c r="E4" s="26" t="s">
        <v>64</v>
      </c>
    </row>
    <row r="5" spans="1:5" ht="12.75">
      <c r="A5" s="52" t="s">
        <v>18</v>
      </c>
      <c r="B5" s="45">
        <v>11</v>
      </c>
      <c r="C5" s="46">
        <v>213036</v>
      </c>
      <c r="D5" s="36">
        <v>20</v>
      </c>
      <c r="E5" s="31">
        <v>280989</v>
      </c>
    </row>
    <row r="6" spans="1:5" ht="12.75">
      <c r="A6" s="52" t="s">
        <v>19</v>
      </c>
      <c r="B6" s="45">
        <v>22</v>
      </c>
      <c r="C6" s="46">
        <v>1507343</v>
      </c>
      <c r="D6" s="36">
        <v>77</v>
      </c>
      <c r="E6" s="31">
        <v>1995198</v>
      </c>
    </row>
    <row r="7" spans="1:5" ht="12.75">
      <c r="A7" s="52" t="s">
        <v>22</v>
      </c>
      <c r="B7" s="45">
        <v>0</v>
      </c>
      <c r="C7" s="46">
        <v>0</v>
      </c>
      <c r="D7" s="36">
        <v>0</v>
      </c>
      <c r="E7" s="31">
        <v>0</v>
      </c>
    </row>
    <row r="8" spans="1:5" ht="12.75">
      <c r="A8" s="52" t="s">
        <v>20</v>
      </c>
      <c r="B8" s="45">
        <v>0</v>
      </c>
      <c r="C8" s="46">
        <v>0</v>
      </c>
      <c r="D8" s="36">
        <v>1</v>
      </c>
      <c r="E8" s="31">
        <v>15526</v>
      </c>
    </row>
    <row r="9" spans="1:5" ht="12.75">
      <c r="A9" s="52" t="s">
        <v>21</v>
      </c>
      <c r="B9" s="45">
        <v>4</v>
      </c>
      <c r="C9" s="46">
        <v>133874</v>
      </c>
      <c r="D9" s="36">
        <v>17</v>
      </c>
      <c r="E9" s="32">
        <v>1358343</v>
      </c>
    </row>
    <row r="10" spans="1:5" ht="12.75">
      <c r="A10" s="53" t="s">
        <v>10</v>
      </c>
      <c r="B10" s="18">
        <f>SUM(B5:B9)</f>
        <v>37</v>
      </c>
      <c r="C10" s="19">
        <f>SUM(C5:C9)</f>
        <v>1854253</v>
      </c>
      <c r="D10" s="18">
        <f>SUM(D5:D9)</f>
        <v>115</v>
      </c>
      <c r="E10" s="19">
        <f>SUM(E5:E9)</f>
        <v>3650056</v>
      </c>
    </row>
    <row r="11" spans="1:3" ht="12.75">
      <c r="A11" s="54" t="s">
        <v>101</v>
      </c>
      <c r="C11" s="25"/>
    </row>
    <row r="12" spans="1:5" ht="12.75">
      <c r="A12" s="52" t="s">
        <v>18</v>
      </c>
      <c r="B12" s="45">
        <v>2</v>
      </c>
      <c r="C12" s="46">
        <v>14117</v>
      </c>
      <c r="D12" s="37">
        <v>5</v>
      </c>
      <c r="E12" s="34">
        <v>74994</v>
      </c>
    </row>
    <row r="13" spans="1:5" ht="12.75">
      <c r="A13" s="52" t="s">
        <v>19</v>
      </c>
      <c r="B13" s="45">
        <v>13</v>
      </c>
      <c r="C13" s="46">
        <v>256378</v>
      </c>
      <c r="D13" s="37">
        <v>12</v>
      </c>
      <c r="E13" s="34">
        <v>904431</v>
      </c>
    </row>
    <row r="14" spans="1:5" ht="12.75">
      <c r="A14" s="52" t="s">
        <v>22</v>
      </c>
      <c r="B14" s="45">
        <v>8</v>
      </c>
      <c r="C14" s="46">
        <v>15708</v>
      </c>
      <c r="D14" s="37">
        <v>15</v>
      </c>
      <c r="E14" s="34">
        <v>55160</v>
      </c>
    </row>
    <row r="15" spans="1:5" ht="12.75">
      <c r="A15" s="52" t="s">
        <v>23</v>
      </c>
      <c r="B15" s="45">
        <v>59</v>
      </c>
      <c r="C15" s="46">
        <v>603074</v>
      </c>
      <c r="D15" s="37">
        <v>120</v>
      </c>
      <c r="E15" s="34">
        <v>1823119</v>
      </c>
    </row>
    <row r="16" spans="1:5" ht="12.75">
      <c r="A16" s="52" t="s">
        <v>20</v>
      </c>
      <c r="B16" s="45">
        <v>12</v>
      </c>
      <c r="C16" s="46">
        <v>223939</v>
      </c>
      <c r="D16" s="37">
        <v>37</v>
      </c>
      <c r="E16" s="34">
        <v>107349</v>
      </c>
    </row>
    <row r="17" spans="1:5" ht="12.75">
      <c r="A17" s="30" t="s">
        <v>103</v>
      </c>
      <c r="B17" s="45">
        <v>0</v>
      </c>
      <c r="C17" s="46">
        <v>0</v>
      </c>
      <c r="D17" s="33">
        <v>0</v>
      </c>
      <c r="E17" s="35">
        <v>0</v>
      </c>
    </row>
    <row r="18" spans="1:5" ht="12.75">
      <c r="A18" s="3" t="s">
        <v>10</v>
      </c>
      <c r="B18" s="47">
        <f>SUM(B12:B17)</f>
        <v>94</v>
      </c>
      <c r="C18" s="48">
        <f>SUM(C12:C17)</f>
        <v>1113216</v>
      </c>
      <c r="D18" s="47">
        <f>SUM(D12:D17)</f>
        <v>189</v>
      </c>
      <c r="E18" s="48">
        <f>SUM(E12:E17)</f>
        <v>2965053</v>
      </c>
    </row>
    <row r="19" spans="1:5" ht="12.75">
      <c r="A19" s="3" t="s">
        <v>102</v>
      </c>
      <c r="B19" s="18">
        <f>B10+B18</f>
        <v>131</v>
      </c>
      <c r="C19" s="19">
        <f>C10+C18</f>
        <v>2967469</v>
      </c>
      <c r="D19" s="44">
        <f>D10+D18</f>
        <v>304</v>
      </c>
      <c r="E19" s="44">
        <f>E10+E18</f>
        <v>6615109</v>
      </c>
    </row>
    <row r="22" ht="12.75">
      <c r="A22" s="4"/>
    </row>
    <row r="23" ht="12.75">
      <c r="A23" s="7"/>
    </row>
    <row r="24" ht="12.75">
      <c r="A24" s="7"/>
    </row>
    <row r="25" ht="12.75">
      <c r="A25" s="7"/>
    </row>
  </sheetData>
  <sheetProtection/>
  <mergeCells count="1">
    <mergeCell ref="B3:E3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="90" zoomScaleNormal="90" zoomScalePageLayoutView="0" workbookViewId="0" topLeftCell="A1">
      <selection activeCell="A3" sqref="A3:C15"/>
    </sheetView>
  </sheetViews>
  <sheetFormatPr defaultColWidth="11.421875" defaultRowHeight="12.75"/>
  <cols>
    <col min="1" max="1" width="50.7109375" style="22" customWidth="1"/>
    <col min="2" max="2" width="14.57421875" style="22" customWidth="1"/>
    <col min="3" max="16384" width="11.421875" style="22" customWidth="1"/>
  </cols>
  <sheetData>
    <row r="1" ht="12.75">
      <c r="A1" s="8" t="s">
        <v>81</v>
      </c>
    </row>
    <row r="2" ht="12.75">
      <c r="A2" s="8"/>
    </row>
    <row r="3" spans="2:3" ht="12.75">
      <c r="B3" s="78">
        <v>2014</v>
      </c>
      <c r="C3" s="78"/>
    </row>
    <row r="4" spans="1:3" ht="38.25">
      <c r="A4" s="4" t="s">
        <v>26</v>
      </c>
      <c r="B4" s="17" t="s">
        <v>107</v>
      </c>
      <c r="C4" s="17" t="s">
        <v>86</v>
      </c>
    </row>
    <row r="5" spans="1:3" ht="12.75">
      <c r="A5" s="22" t="s">
        <v>8</v>
      </c>
      <c r="B5" s="65">
        <v>35000</v>
      </c>
      <c r="C5" s="65">
        <v>35577</v>
      </c>
    </row>
    <row r="6" spans="1:3" ht="12.75">
      <c r="A6" s="22" t="s">
        <v>9</v>
      </c>
      <c r="B6" s="65">
        <v>117000</v>
      </c>
      <c r="C6" s="65">
        <v>138317</v>
      </c>
    </row>
    <row r="7" spans="1:3" ht="12.75">
      <c r="A7" s="3" t="s">
        <v>10</v>
      </c>
      <c r="B7" s="70">
        <f>SUM(B5:B6)</f>
        <v>152000</v>
      </c>
      <c r="C7" s="70">
        <f>SUM(C5:C6)</f>
        <v>173894</v>
      </c>
    </row>
    <row r="8" spans="2:3" ht="12.75">
      <c r="B8" s="68"/>
      <c r="C8" s="68"/>
    </row>
    <row r="9" spans="1:3" ht="12.75">
      <c r="A9" s="4" t="s">
        <v>27</v>
      </c>
      <c r="B9" s="68"/>
      <c r="C9" s="68"/>
    </row>
    <row r="10" spans="1:3" ht="12.75">
      <c r="A10" s="22" t="s">
        <v>105</v>
      </c>
      <c r="B10" s="71"/>
      <c r="C10" s="68"/>
    </row>
    <row r="11" spans="1:3" ht="12.75">
      <c r="A11" s="7" t="s">
        <v>29</v>
      </c>
      <c r="B11" s="65" t="s">
        <v>106</v>
      </c>
      <c r="C11" s="65" t="s">
        <v>106</v>
      </c>
    </row>
    <row r="12" spans="1:3" ht="12.75">
      <c r="A12" s="7" t="s">
        <v>30</v>
      </c>
      <c r="B12" s="72">
        <v>1624770.08</v>
      </c>
      <c r="C12" s="65">
        <v>197593.37</v>
      </c>
    </row>
    <row r="13" spans="1:3" ht="12.75">
      <c r="A13" s="22" t="s">
        <v>31</v>
      </c>
      <c r="B13" s="65" t="s">
        <v>106</v>
      </c>
      <c r="C13" s="65" t="s">
        <v>106</v>
      </c>
    </row>
    <row r="14" spans="1:3" ht="12.75">
      <c r="A14" s="22" t="s">
        <v>32</v>
      </c>
      <c r="B14" s="65" t="s">
        <v>106</v>
      </c>
      <c r="C14" s="65" t="s">
        <v>106</v>
      </c>
    </row>
    <row r="15" spans="1:3" ht="12.75">
      <c r="A15" s="3" t="s">
        <v>10</v>
      </c>
      <c r="B15" s="2">
        <f>SUM(B11:B14)</f>
        <v>1624770.08</v>
      </c>
      <c r="C15" s="2">
        <f>SUM(C11:C14)</f>
        <v>197593.37</v>
      </c>
    </row>
  </sheetData>
  <sheetProtection/>
  <mergeCells count="1">
    <mergeCell ref="B3:C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3" sqref="A3:B12"/>
    </sheetView>
  </sheetViews>
  <sheetFormatPr defaultColWidth="11.421875" defaultRowHeight="12.75"/>
  <cols>
    <col min="1" max="1" width="27.421875" style="22" customWidth="1"/>
    <col min="2" max="2" width="10.140625" style="22" customWidth="1"/>
    <col min="3" max="16384" width="11.421875" style="22" customWidth="1"/>
  </cols>
  <sheetData>
    <row r="1" ht="12.75">
      <c r="A1" s="4" t="s">
        <v>82</v>
      </c>
    </row>
    <row r="2" ht="12.75">
      <c r="A2" s="4"/>
    </row>
    <row r="3" spans="1:2" ht="12.75">
      <c r="A3" s="4"/>
      <c r="B3" s="23">
        <v>2014</v>
      </c>
    </row>
    <row r="4" ht="12.75">
      <c r="A4" s="4" t="s">
        <v>46</v>
      </c>
    </row>
    <row r="5" spans="1:2" ht="12.75">
      <c r="A5" s="22" t="s">
        <v>43</v>
      </c>
      <c r="B5" s="69">
        <v>14</v>
      </c>
    </row>
    <row r="6" spans="1:2" ht="12.75">
      <c r="A6" s="22" t="s">
        <v>44</v>
      </c>
      <c r="B6" s="69">
        <v>2</v>
      </c>
    </row>
    <row r="7" spans="1:2" ht="12.75">
      <c r="A7" s="22" t="s">
        <v>45</v>
      </c>
      <c r="B7" s="69">
        <v>0</v>
      </c>
    </row>
    <row r="8" ht="12.75">
      <c r="B8" s="24"/>
    </row>
    <row r="9" spans="1:2" ht="12.75">
      <c r="A9" s="4" t="s">
        <v>83</v>
      </c>
      <c r="B9" s="24"/>
    </row>
    <row r="10" spans="1:2" ht="12.75">
      <c r="A10" s="22" t="s">
        <v>43</v>
      </c>
      <c r="B10" s="69">
        <v>17</v>
      </c>
    </row>
    <row r="11" spans="1:2" ht="12.75">
      <c r="A11" s="49" t="s">
        <v>104</v>
      </c>
      <c r="B11" s="69">
        <v>15</v>
      </c>
    </row>
    <row r="12" spans="1:2" ht="12.75">
      <c r="A12" s="49" t="s">
        <v>120</v>
      </c>
      <c r="B12" s="69">
        <v>2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33.140625" style="0" customWidth="1"/>
    <col min="2" max="2" width="11.28125" style="0" customWidth="1"/>
    <col min="3" max="16384" width="11.421875" style="0" customWidth="1"/>
  </cols>
  <sheetData>
    <row r="1" ht="12.75">
      <c r="A1" s="4" t="s">
        <v>84</v>
      </c>
    </row>
    <row r="2" spans="1:12" ht="15">
      <c r="A2" s="4"/>
      <c r="B2" s="80">
        <v>2010</v>
      </c>
      <c r="C2" s="80"/>
      <c r="D2" s="80"/>
      <c r="E2" s="80"/>
      <c r="F2" s="80"/>
      <c r="H2" s="80">
        <v>2011</v>
      </c>
      <c r="I2" s="80"/>
      <c r="J2" s="80"/>
      <c r="K2" s="80"/>
      <c r="L2" s="80"/>
    </row>
    <row r="3" spans="2:12" ht="12.75">
      <c r="B3" s="5" t="s">
        <v>52</v>
      </c>
      <c r="C3" s="5" t="s">
        <v>53</v>
      </c>
      <c r="D3" s="5" t="s">
        <v>54</v>
      </c>
      <c r="E3" s="5" t="s">
        <v>55</v>
      </c>
      <c r="F3" s="3" t="s">
        <v>10</v>
      </c>
      <c r="H3" s="5" t="s">
        <v>52</v>
      </c>
      <c r="I3" s="5" t="s">
        <v>53</v>
      </c>
      <c r="J3" s="5" t="s">
        <v>54</v>
      </c>
      <c r="K3" s="5" t="s">
        <v>55</v>
      </c>
      <c r="L3" s="3" t="s">
        <v>10</v>
      </c>
    </row>
    <row r="4" spans="1:6" ht="12.75">
      <c r="A4" t="s">
        <v>49</v>
      </c>
      <c r="B4">
        <v>164</v>
      </c>
      <c r="C4">
        <v>12</v>
      </c>
      <c r="D4">
        <v>10</v>
      </c>
      <c r="E4">
        <v>4</v>
      </c>
      <c r="F4" s="4">
        <f aca="true" t="shared" si="0" ref="F4:F9">SUM(B4:E4)</f>
        <v>190</v>
      </c>
    </row>
    <row r="5" spans="1:6" ht="12.75">
      <c r="A5" t="s">
        <v>47</v>
      </c>
      <c r="B5">
        <v>47</v>
      </c>
      <c r="C5">
        <v>7</v>
      </c>
      <c r="D5">
        <v>7</v>
      </c>
      <c r="E5">
        <v>3</v>
      </c>
      <c r="F5" s="4">
        <f t="shared" si="0"/>
        <v>64</v>
      </c>
    </row>
    <row r="6" spans="1:6" ht="12.75">
      <c r="A6" t="s">
        <v>48</v>
      </c>
      <c r="B6">
        <v>31</v>
      </c>
      <c r="C6">
        <v>0</v>
      </c>
      <c r="D6">
        <v>0</v>
      </c>
      <c r="E6">
        <v>0</v>
      </c>
      <c r="F6" s="4">
        <f t="shared" si="0"/>
        <v>31</v>
      </c>
    </row>
    <row r="7" spans="1:6" ht="12.75">
      <c r="A7" t="s">
        <v>50</v>
      </c>
      <c r="B7">
        <v>14</v>
      </c>
      <c r="C7">
        <v>1</v>
      </c>
      <c r="D7">
        <v>0</v>
      </c>
      <c r="E7">
        <v>1</v>
      </c>
      <c r="F7" s="4">
        <f t="shared" si="0"/>
        <v>16</v>
      </c>
    </row>
    <row r="8" spans="1:6" ht="12.75">
      <c r="A8" t="s">
        <v>51</v>
      </c>
      <c r="B8">
        <v>3</v>
      </c>
      <c r="C8">
        <v>1</v>
      </c>
      <c r="D8">
        <v>0</v>
      </c>
      <c r="E8">
        <v>3</v>
      </c>
      <c r="F8" s="4">
        <f t="shared" si="0"/>
        <v>7</v>
      </c>
    </row>
    <row r="9" spans="1:12" ht="12.75">
      <c r="A9" s="3" t="s">
        <v>10</v>
      </c>
      <c r="B9" s="4">
        <f>SUM(B4:B8)</f>
        <v>259</v>
      </c>
      <c r="C9" s="4">
        <f>SUM(C4:C8)</f>
        <v>21</v>
      </c>
      <c r="D9" s="4">
        <f>SUM(D4:D8)</f>
        <v>17</v>
      </c>
      <c r="E9" s="4">
        <f>SUM(E4:E8)</f>
        <v>11</v>
      </c>
      <c r="F9" s="9">
        <f t="shared" si="0"/>
        <v>308</v>
      </c>
      <c r="H9" s="4">
        <f>SUM(H4:H8)</f>
        <v>0</v>
      </c>
      <c r="I9" s="4">
        <f>SUM(I4:I8)</f>
        <v>0</v>
      </c>
      <c r="J9" s="4">
        <f>SUM(J4:J8)</f>
        <v>0</v>
      </c>
      <c r="K9" s="4">
        <f>SUM(K4:K8)</f>
        <v>0</v>
      </c>
      <c r="L9" s="9">
        <f>SUM(H9:K9)</f>
        <v>0</v>
      </c>
    </row>
  </sheetData>
  <sheetProtection/>
  <mergeCells count="2">
    <mergeCell ref="B2:F2"/>
    <mergeCell ref="H2:L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2" sqref="A12:B18"/>
    </sheetView>
  </sheetViews>
  <sheetFormatPr defaultColWidth="9.140625" defaultRowHeight="12.75"/>
  <cols>
    <col min="1" max="1" width="44.7109375" style="0" customWidth="1"/>
    <col min="2" max="2" width="11.421875" style="0" customWidth="1"/>
    <col min="3" max="3" width="18.28125" style="0" customWidth="1"/>
    <col min="4" max="16384" width="11.421875" style="0" customWidth="1"/>
  </cols>
  <sheetData>
    <row r="1" ht="15">
      <c r="A1" s="60" t="s">
        <v>122</v>
      </c>
    </row>
    <row r="3" spans="1:3" ht="15">
      <c r="A3" s="73" t="s">
        <v>127</v>
      </c>
      <c r="B3" s="73"/>
      <c r="C3" s="73"/>
    </row>
    <row r="4" spans="1:3" ht="15">
      <c r="A4" s="58"/>
      <c r="B4" s="59" t="s">
        <v>11</v>
      </c>
      <c r="C4" s="59" t="s">
        <v>123</v>
      </c>
    </row>
    <row r="5" spans="1:3" ht="15">
      <c r="A5" s="62" t="s">
        <v>128</v>
      </c>
      <c r="B5" s="62">
        <f>SUM(B7:B9)</f>
        <v>123</v>
      </c>
      <c r="C5" s="62">
        <f>SUM(C7:C9)</f>
        <v>887</v>
      </c>
    </row>
    <row r="6" spans="1:3" ht="15">
      <c r="A6" s="62"/>
      <c r="B6" s="63"/>
      <c r="C6" s="63"/>
    </row>
    <row r="7" spans="1:3" ht="14.25">
      <c r="A7" s="63" t="s">
        <v>124</v>
      </c>
      <c r="B7" s="63">
        <v>81</v>
      </c>
      <c r="C7" s="63">
        <v>522</v>
      </c>
    </row>
    <row r="8" spans="1:3" ht="14.25">
      <c r="A8" s="63" t="s">
        <v>125</v>
      </c>
      <c r="B8" s="63">
        <v>26</v>
      </c>
      <c r="C8" s="63">
        <v>321</v>
      </c>
    </row>
    <row r="9" spans="1:3" ht="14.25">
      <c r="A9" s="63" t="s">
        <v>126</v>
      </c>
      <c r="B9" s="63">
        <v>16</v>
      </c>
      <c r="C9" s="63">
        <v>44</v>
      </c>
    </row>
    <row r="12" ht="15">
      <c r="A12" s="61" t="s">
        <v>129</v>
      </c>
    </row>
    <row r="13" ht="15">
      <c r="B13" s="59" t="s">
        <v>11</v>
      </c>
    </row>
    <row r="14" spans="1:2" ht="14.25">
      <c r="A14" s="64" t="s">
        <v>51</v>
      </c>
      <c r="B14">
        <v>20</v>
      </c>
    </row>
    <row r="15" spans="1:2" ht="14.25">
      <c r="A15" s="64" t="s">
        <v>114</v>
      </c>
      <c r="B15">
        <v>29</v>
      </c>
    </row>
    <row r="16" spans="1:2" ht="14.25">
      <c r="A16" s="64" t="s">
        <v>115</v>
      </c>
      <c r="B16">
        <v>31</v>
      </c>
    </row>
    <row r="17" spans="1:2" ht="14.25">
      <c r="A17" s="64" t="s">
        <v>116</v>
      </c>
      <c r="B17">
        <v>20</v>
      </c>
    </row>
    <row r="18" spans="1:2" ht="14.25">
      <c r="A18" s="64" t="s">
        <v>117</v>
      </c>
      <c r="B18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2" sqref="A12:B17"/>
    </sheetView>
  </sheetViews>
  <sheetFormatPr defaultColWidth="9.140625" defaultRowHeight="12.75"/>
  <cols>
    <col min="1" max="1" width="38.28125" style="0" customWidth="1"/>
    <col min="2" max="2" width="9.140625" style="0" customWidth="1"/>
    <col min="3" max="3" width="15.8515625" style="0" customWidth="1"/>
    <col min="4" max="4" width="17.140625" style="0" customWidth="1"/>
    <col min="5" max="5" width="22.7109375" style="0" customWidth="1"/>
    <col min="6" max="6" width="16.140625" style="0" customWidth="1"/>
    <col min="7" max="16384" width="11.421875" style="0" customWidth="1"/>
  </cols>
  <sheetData>
    <row r="1" spans="2:6" ht="15">
      <c r="B1" s="50" t="s">
        <v>10</v>
      </c>
      <c r="C1" s="50" t="s">
        <v>110</v>
      </c>
      <c r="D1" s="50" t="s">
        <v>111</v>
      </c>
      <c r="E1" s="50" t="s">
        <v>112</v>
      </c>
      <c r="F1" s="50" t="s">
        <v>113</v>
      </c>
    </row>
    <row r="2" spans="1:6" ht="15">
      <c r="A2" s="51" t="s">
        <v>118</v>
      </c>
      <c r="B2" s="50">
        <v>397</v>
      </c>
      <c r="C2" s="50">
        <v>319</v>
      </c>
      <c r="D2" s="50">
        <v>22</v>
      </c>
      <c r="E2" s="50">
        <v>59</v>
      </c>
      <c r="F2" s="50">
        <v>1</v>
      </c>
    </row>
    <row r="3" spans="1:6" ht="12.75">
      <c r="A3" t="s">
        <v>51</v>
      </c>
      <c r="B3" s="13">
        <v>8</v>
      </c>
      <c r="C3" s="13">
        <v>7</v>
      </c>
      <c r="D3" s="13">
        <v>0</v>
      </c>
      <c r="E3" s="13">
        <v>1</v>
      </c>
      <c r="F3" s="13">
        <v>0</v>
      </c>
    </row>
    <row r="4" spans="1:6" ht="12.75">
      <c r="A4" t="s">
        <v>114</v>
      </c>
      <c r="B4" s="13">
        <v>192</v>
      </c>
      <c r="C4" s="13">
        <v>155</v>
      </c>
      <c r="D4" s="13">
        <v>7</v>
      </c>
      <c r="E4" s="13">
        <v>30</v>
      </c>
      <c r="F4" s="13">
        <v>1</v>
      </c>
    </row>
    <row r="5" spans="1:6" ht="12.75">
      <c r="A5" t="s">
        <v>115</v>
      </c>
      <c r="B5" s="13">
        <v>133</v>
      </c>
      <c r="C5" s="13">
        <v>107</v>
      </c>
      <c r="D5" s="13">
        <v>6</v>
      </c>
      <c r="E5" s="13">
        <v>19</v>
      </c>
      <c r="F5" s="13">
        <v>1</v>
      </c>
    </row>
    <row r="6" spans="1:6" ht="12.75">
      <c r="A6" t="s">
        <v>116</v>
      </c>
      <c r="B6" s="13">
        <v>47</v>
      </c>
      <c r="C6" s="13">
        <v>36</v>
      </c>
      <c r="D6" s="13">
        <v>8</v>
      </c>
      <c r="E6" s="13">
        <v>3</v>
      </c>
      <c r="F6" s="13">
        <v>0</v>
      </c>
    </row>
    <row r="7" spans="1:6" ht="12.75">
      <c r="A7" t="s">
        <v>117</v>
      </c>
      <c r="B7" s="13">
        <v>83</v>
      </c>
      <c r="C7" s="13">
        <v>60</v>
      </c>
      <c r="D7" s="13">
        <v>1</v>
      </c>
      <c r="E7" s="13">
        <v>22</v>
      </c>
      <c r="F7" s="13">
        <v>0</v>
      </c>
    </row>
    <row r="9" ht="12.75">
      <c r="A9" s="57" t="s">
        <v>119</v>
      </c>
    </row>
    <row r="12" ht="12.75">
      <c r="A12" s="4" t="s">
        <v>121</v>
      </c>
    </row>
    <row r="13" spans="1:2" ht="15">
      <c r="A13" t="s">
        <v>51</v>
      </c>
      <c r="B13" s="55">
        <v>7</v>
      </c>
    </row>
    <row r="14" spans="1:2" ht="15">
      <c r="A14" t="s">
        <v>114</v>
      </c>
      <c r="B14" s="55">
        <v>22</v>
      </c>
    </row>
    <row r="15" spans="1:2" ht="15">
      <c r="A15" t="s">
        <v>115</v>
      </c>
      <c r="B15" s="56">
        <v>28</v>
      </c>
    </row>
    <row r="16" spans="1:2" ht="15">
      <c r="A16" t="s">
        <v>116</v>
      </c>
      <c r="B16" s="56">
        <v>14</v>
      </c>
    </row>
    <row r="17" spans="1:2" ht="15">
      <c r="A17" t="s">
        <v>117</v>
      </c>
      <c r="B17" s="55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Vicerrector de Investigación</dc:creator>
  <cp:keywords/>
  <dc:description/>
  <cp:lastModifiedBy>Samuel Prieto Abia</cp:lastModifiedBy>
  <cp:lastPrinted>2015-04-14T16:42:02Z</cp:lastPrinted>
  <dcterms:created xsi:type="dcterms:W3CDTF">2010-06-28T10:24:32Z</dcterms:created>
  <dcterms:modified xsi:type="dcterms:W3CDTF">2015-06-09T10:42:02Z</dcterms:modified>
  <cp:category/>
  <cp:version/>
  <cp:contentType/>
  <cp:contentStatus/>
</cp:coreProperties>
</file>